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80" yWindow="-60" windowWidth="14940" windowHeight="11760" activeTab="1"/>
  </bookViews>
  <sheets>
    <sheet name="2018" sheetId="6" r:id="rId1"/>
    <sheet name="2019" sheetId="7" r:id="rId2"/>
    <sheet name="2017" sheetId="5" r:id="rId3"/>
    <sheet name="2016" sheetId="1" r:id="rId4"/>
  </sheets>
  <definedNames>
    <definedName name="_xlnm.Print_Area" localSheetId="1">'2019'!$A$1:$H$48</definedName>
  </definedNames>
  <calcPr calcId="144525"/>
</workbook>
</file>

<file path=xl/calcChain.xml><?xml version="1.0" encoding="utf-8"?>
<calcChain xmlns="http://schemas.openxmlformats.org/spreadsheetml/2006/main">
  <c r="F29" i="7" l="1"/>
  <c r="E29" i="7"/>
  <c r="G23" i="7"/>
  <c r="G17" i="7" l="1"/>
  <c r="G13" i="7" l="1"/>
  <c r="G19" i="7" l="1"/>
  <c r="F46" i="7"/>
  <c r="E46" i="7"/>
  <c r="G45" i="7"/>
  <c r="F44" i="7"/>
  <c r="E44" i="7"/>
  <c r="G43" i="7"/>
  <c r="F42" i="7"/>
  <c r="E42" i="7"/>
  <c r="G41" i="7"/>
  <c r="F40" i="7"/>
  <c r="G40" i="7" s="1"/>
  <c r="G39" i="7"/>
  <c r="G38" i="7"/>
  <c r="F37" i="7"/>
  <c r="E37" i="7"/>
  <c r="G36" i="7"/>
  <c r="G35" i="7"/>
  <c r="G34" i="7"/>
  <c r="F33" i="7"/>
  <c r="E33" i="7"/>
  <c r="G32" i="7"/>
  <c r="G31" i="7"/>
  <c r="G30" i="7"/>
  <c r="G28" i="7"/>
  <c r="G27" i="7"/>
  <c r="G26" i="7"/>
  <c r="G25" i="7"/>
  <c r="G24" i="7"/>
  <c r="F22" i="7"/>
  <c r="E22" i="7"/>
  <c r="G21" i="7"/>
  <c r="F20" i="7"/>
  <c r="E20" i="7"/>
  <c r="G18" i="7"/>
  <c r="G16" i="7"/>
  <c r="G14" i="7"/>
  <c r="G12" i="7"/>
  <c r="F11" i="7"/>
  <c r="E11" i="7"/>
  <c r="G10" i="7"/>
  <c r="G9" i="7"/>
  <c r="G8" i="7"/>
  <c r="G7" i="7"/>
  <c r="G6" i="7"/>
  <c r="G5" i="7"/>
  <c r="E47" i="7" l="1"/>
  <c r="G44" i="7"/>
  <c r="G42" i="7"/>
  <c r="G22" i="7"/>
  <c r="G33" i="7"/>
  <c r="G11" i="7"/>
  <c r="G37" i="7"/>
  <c r="G46" i="7"/>
  <c r="F47" i="7"/>
  <c r="G29" i="7"/>
  <c r="G20" i="7"/>
  <c r="M6" i="6"/>
  <c r="M7" i="6"/>
  <c r="M8" i="6"/>
  <c r="M9" i="6"/>
  <c r="M10" i="6"/>
  <c r="M5" i="6"/>
  <c r="G47" i="7" l="1"/>
  <c r="M11" i="6"/>
  <c r="M12" i="6" s="1"/>
  <c r="M13" i="6" s="1"/>
  <c r="F45" i="6"/>
  <c r="G13" i="6"/>
  <c r="E26" i="6"/>
  <c r="G14" i="6" l="1"/>
  <c r="G15" i="6"/>
  <c r="G16" i="6"/>
  <c r="G18" i="6"/>
  <c r="G19" i="6"/>
  <c r="G21" i="6"/>
  <c r="G22" i="6"/>
  <c r="G23" i="6"/>
  <c r="G24" i="6"/>
  <c r="G25" i="6"/>
  <c r="G27" i="6"/>
  <c r="G28" i="6"/>
  <c r="G29" i="6"/>
  <c r="G31" i="6"/>
  <c r="G32" i="6"/>
  <c r="G33" i="6"/>
  <c r="G34" i="6"/>
  <c r="G35" i="6"/>
  <c r="G37" i="6"/>
  <c r="G38" i="6"/>
  <c r="G40" i="6"/>
  <c r="G42" i="6"/>
  <c r="G44" i="6"/>
  <c r="G12" i="6"/>
  <c r="F43" i="6"/>
  <c r="E41" i="6"/>
  <c r="F41" i="6"/>
  <c r="F30" i="6"/>
  <c r="F26" i="6"/>
  <c r="F20" i="6"/>
  <c r="E20" i="6"/>
  <c r="F17" i="6"/>
  <c r="G20" i="6" l="1"/>
  <c r="G41" i="6"/>
  <c r="G6" i="6"/>
  <c r="G7" i="6"/>
  <c r="G8" i="6"/>
  <c r="G9" i="6"/>
  <c r="G10" i="6"/>
  <c r="G5" i="6"/>
  <c r="E45" i="6"/>
  <c r="G45" i="6" s="1"/>
  <c r="E43" i="6"/>
  <c r="G43" i="6" s="1"/>
  <c r="F39" i="6"/>
  <c r="G39" i="6" s="1"/>
  <c r="F36" i="6"/>
  <c r="E36" i="6"/>
  <c r="E30" i="6"/>
  <c r="G30" i="6" s="1"/>
  <c r="G26" i="6"/>
  <c r="E17" i="6"/>
  <c r="F11" i="6"/>
  <c r="E11" i="6"/>
  <c r="F46" i="6" l="1"/>
  <c r="G17" i="6"/>
  <c r="E46" i="6"/>
  <c r="G36" i="6"/>
  <c r="G11" i="6"/>
  <c r="F35" i="5"/>
  <c r="E45" i="5"/>
  <c r="E42" i="5"/>
  <c r="E17" i="5"/>
  <c r="E25" i="5"/>
  <c r="E29" i="5"/>
  <c r="E35" i="5"/>
  <c r="G46" i="6" l="1"/>
  <c r="F12" i="5"/>
  <c r="E12" i="5"/>
  <c r="F39" i="5"/>
  <c r="F46" i="5" l="1"/>
  <c r="F24" i="1"/>
  <c r="F12" i="1" l="1"/>
  <c r="E12" i="1" l="1"/>
  <c r="F43" i="1"/>
  <c r="F28" i="1"/>
  <c r="F40" i="1"/>
  <c r="F37" i="1"/>
  <c r="F34" i="1"/>
  <c r="F17" i="1"/>
  <c r="F44" i="1" l="1"/>
</calcChain>
</file>

<file path=xl/sharedStrings.xml><?xml version="1.0" encoding="utf-8"?>
<sst xmlns="http://schemas.openxmlformats.org/spreadsheetml/2006/main" count="608" uniqueCount="245">
  <si>
    <t>과    목</t>
  </si>
  <si>
    <t>전년도예산액</t>
  </si>
  <si>
    <t>당초예산액</t>
  </si>
  <si>
    <t>증    감</t>
  </si>
  <si>
    <t>관</t>
  </si>
  <si>
    <t>항</t>
  </si>
  <si>
    <t>목</t>
  </si>
  <si>
    <t>세    목</t>
  </si>
  <si>
    <t>입소자부담금수입</t>
  </si>
  <si>
    <t>입소비용수입</t>
  </si>
  <si>
    <t>본인부담금수입</t>
  </si>
  <si>
    <t>비급여수입</t>
  </si>
  <si>
    <t>사업수입</t>
  </si>
  <si>
    <t>장기요양사업수입</t>
  </si>
  <si>
    <t>장기요양수입</t>
  </si>
  <si>
    <t>보조금수입</t>
  </si>
  <si>
    <t>생계비</t>
  </si>
  <si>
    <t>생계비 - 시설</t>
  </si>
  <si>
    <t>기타보조수입</t>
  </si>
  <si>
    <t>지방자치보조금</t>
  </si>
  <si>
    <t>지방자치보조금 - 시설</t>
  </si>
  <si>
    <t/>
  </si>
  <si>
    <t>잡수입</t>
  </si>
  <si>
    <t>기타잡수입</t>
  </si>
  <si>
    <t>세입계</t>
  </si>
  <si>
    <t>사무비</t>
  </si>
  <si>
    <t>인건비</t>
  </si>
  <si>
    <t>급여</t>
  </si>
  <si>
    <t>급여 - 시설</t>
  </si>
  <si>
    <t>퇴직금 및 퇴직적립</t>
  </si>
  <si>
    <t>퇴직금 및 퇴직적립 - 시설</t>
  </si>
  <si>
    <t>사회보험부담비용</t>
  </si>
  <si>
    <t>사회보험부담비용 - 시설</t>
  </si>
  <si>
    <t>기타후생경비</t>
  </si>
  <si>
    <t>기타후생경비 - 시설</t>
  </si>
  <si>
    <t>운영비</t>
  </si>
  <si>
    <t>수용비및 수수료</t>
  </si>
  <si>
    <t>수용비및 수수료 - 시설</t>
  </si>
  <si>
    <t>공공요금</t>
  </si>
  <si>
    <t>공공요금 - 시설</t>
  </si>
  <si>
    <t>제세공과금</t>
  </si>
  <si>
    <t>제세공과금 - 시설</t>
  </si>
  <si>
    <t>차량비</t>
  </si>
  <si>
    <t>차량비 - 시설</t>
  </si>
  <si>
    <t>재산조성비</t>
  </si>
  <si>
    <t>시설비</t>
  </si>
  <si>
    <t>시설비 - 시설</t>
  </si>
  <si>
    <t>자산취득비</t>
  </si>
  <si>
    <t>자산취득비 - 시설</t>
  </si>
  <si>
    <t>시설장비유지비</t>
  </si>
  <si>
    <t>시설장비유지비 - 시설</t>
  </si>
  <si>
    <t>사업비</t>
  </si>
  <si>
    <t>수용기관경비</t>
  </si>
  <si>
    <t>수용기관경비 - 시설</t>
  </si>
  <si>
    <t>피복비</t>
  </si>
  <si>
    <t>피복비 - 시설</t>
  </si>
  <si>
    <t>의료비</t>
  </si>
  <si>
    <t>의료비 - 시설</t>
  </si>
  <si>
    <t>특별급식비</t>
  </si>
  <si>
    <t>의료재활사업비</t>
  </si>
  <si>
    <t>의료재활사업비 - 시설</t>
  </si>
  <si>
    <t>부채상환금</t>
  </si>
  <si>
    <t>원금상환금</t>
  </si>
  <si>
    <t>이자지불금</t>
  </si>
  <si>
    <t>이자지불금 - 시설</t>
  </si>
  <si>
    <t>잡지출</t>
  </si>
  <si>
    <t>잡지출 - 시설</t>
  </si>
  <si>
    <t>예비비</t>
  </si>
  <si>
    <t>예비비 - 시설</t>
  </si>
  <si>
    <t>세출계</t>
  </si>
  <si>
    <t>(단위 : 원)</t>
    <phoneticPr fontId="1" type="noConversion"/>
  </si>
  <si>
    <t xml:space="preserve"> </t>
    <phoneticPr fontId="1" type="noConversion"/>
  </si>
  <si>
    <t xml:space="preserve">기타잡수입 </t>
    <phoneticPr fontId="1" type="noConversion"/>
  </si>
  <si>
    <t>소계</t>
    <phoneticPr fontId="1" type="noConversion"/>
  </si>
  <si>
    <t>100,000 * 9명 * 12회 = 10,800,000</t>
    <phoneticPr fontId="1" type="noConversion"/>
  </si>
  <si>
    <t>특별급식비 - 생신</t>
    <phoneticPr fontId="1" type="noConversion"/>
  </si>
  <si>
    <t>50,000 * 9명 = 450,000</t>
    <phoneticPr fontId="1" type="noConversion"/>
  </si>
  <si>
    <t>사회심리사업비</t>
    <phoneticPr fontId="1" type="noConversion"/>
  </si>
  <si>
    <t>사회심리재활프로그램</t>
    <phoneticPr fontId="1" type="noConversion"/>
  </si>
  <si>
    <t>부채상환금</t>
    <phoneticPr fontId="1" type="noConversion"/>
  </si>
  <si>
    <t>원금상환금 -시설투자</t>
    <phoneticPr fontId="1" type="noConversion"/>
  </si>
  <si>
    <t>산출근거</t>
    <phoneticPr fontId="1" type="noConversion"/>
  </si>
  <si>
    <t xml:space="preserve">      </t>
    <phoneticPr fontId="1" type="noConversion"/>
  </si>
  <si>
    <t>우리사랑공동 2016년 예산서</t>
    <phoneticPr fontId="1" type="noConversion"/>
  </si>
  <si>
    <t xml:space="preserve"> 1등급 : 10,258*1명*365회=3,744,170
 3~4등급 :  8,774 * 8명 * 365회 = 25,620,080</t>
    <phoneticPr fontId="1" type="noConversion"/>
  </si>
  <si>
    <t>10,500 * 6명 * 365회 =22,995,000(식비 9,000원, 간식비 1,500원)</t>
    <phoneticPr fontId="1" type="noConversion"/>
  </si>
  <si>
    <t>3등급 : 1,359,970 * 8명 * 12월 = 130,557,120
1등급 : 1,589,990 *1명 * 12월 = 19,079,880</t>
    <phoneticPr fontId="1" type="noConversion"/>
  </si>
  <si>
    <t>기초수급1명:244,857*3명*12월=8,814,852</t>
    <phoneticPr fontId="1" type="noConversion"/>
  </si>
  <si>
    <t>기초수급1명 : 276,000*3명*년4회= 3,312,000</t>
    <phoneticPr fontId="1" type="noConversion"/>
  </si>
  <si>
    <t>후원금수입</t>
    <phoneticPr fontId="1" type="noConversion"/>
  </si>
  <si>
    <t>후원금</t>
    <phoneticPr fontId="1" type="noConversion"/>
  </si>
  <si>
    <t>직원후원금</t>
    <phoneticPr fontId="1" type="noConversion"/>
  </si>
  <si>
    <t>직원후원금 : 70,000 * 12월 = 840,000</t>
    <phoneticPr fontId="1" type="noConversion"/>
  </si>
  <si>
    <t xml:space="preserve">기타잡수입 </t>
    <phoneticPr fontId="1" type="noConversion"/>
  </si>
  <si>
    <t>111,060,000 * 1/12 = (총 급여의 1/12 )</t>
    <phoneticPr fontId="1" type="noConversion"/>
  </si>
  <si>
    <t>건강보험       : 112,500,000 * 3.06% = 3,442,500
장기요양보험 :  3,442,500 * 6.55% = 225,480
국민연금       : 66,780,000 * 4.5% =3,005,100(미가입자제외)
고용보험       97,260,000 * 0.9% =875,340(고령자제외)
산재보험       :  112,500,000 * 0.49% =551,250</t>
    <phoneticPr fontId="1" type="noConversion"/>
  </si>
  <si>
    <t>150,000 * 12월 = 1,800,000(직원의 복리후생에 소모되는 비용)</t>
    <phoneticPr fontId="1" type="noConversion"/>
  </si>
  <si>
    <t>소계</t>
    <phoneticPr fontId="1" type="noConversion"/>
  </si>
  <si>
    <t>업무추진비</t>
    <phoneticPr fontId="1" type="noConversion"/>
  </si>
  <si>
    <t>회의비</t>
    <phoneticPr fontId="1" type="noConversion"/>
  </si>
  <si>
    <t>보호자회의비</t>
    <phoneticPr fontId="1" type="noConversion"/>
  </si>
  <si>
    <t>운영비</t>
    <phoneticPr fontId="1" type="noConversion"/>
  </si>
  <si>
    <t>가스요금  : 300,000 * 12월 = 3,600,000                                          상하수도료 : 110,000 * 6월 = 660,000
전기요금 : 200,000 * 12월 = 2,400,000
전화요금 : 50,000* 12월 = 600,000                                                우편발송비 : 2,000 * 12월 = 24,000</t>
    <phoneticPr fontId="1" type="noConversion"/>
  </si>
  <si>
    <t xml:space="preserve">화재보험료 : 150,000 * 12월 = 1,800,000
배상책임보험료 : 1,000,000(년 1회)     </t>
    <phoneticPr fontId="1" type="noConversion"/>
  </si>
  <si>
    <t>50,000 * 6월 = 300,000(차량유지비용)</t>
    <phoneticPr fontId="1" type="noConversion"/>
  </si>
  <si>
    <t>기타운영비</t>
    <phoneticPr fontId="1" type="noConversion"/>
  </si>
  <si>
    <t>임대료</t>
    <phoneticPr fontId="1" type="noConversion"/>
  </si>
  <si>
    <t>시설수리비 : 500,000 * 6회 = 3,000,000</t>
    <phoneticPr fontId="1" type="noConversion"/>
  </si>
  <si>
    <t>비품구입 : 300,000 * 6회 = 1,800,000</t>
    <phoneticPr fontId="1" type="noConversion"/>
  </si>
  <si>
    <t>각종 수리비 : 100,000 * 12회 = 1,200,000</t>
    <phoneticPr fontId="1" type="noConversion"/>
  </si>
  <si>
    <t>135,000 * 9명 * 12회 = 14,580,000</t>
    <phoneticPr fontId="1" type="noConversion"/>
  </si>
  <si>
    <t xml:space="preserve">기저귀 구입 : 75,000 * 12월 = 900,000  
생활용품구입 : 334,000 * 12월 =4,008,000 </t>
    <phoneticPr fontId="1" type="noConversion"/>
  </si>
  <si>
    <t xml:space="preserve">40,000 * 12월 =400,000(수급자 내복 및 의류 등 구입) </t>
    <phoneticPr fontId="1" type="noConversion"/>
  </si>
  <si>
    <t>특별급식비 - 생신</t>
    <phoneticPr fontId="1" type="noConversion"/>
  </si>
  <si>
    <t>30,000 * 9명 = 270,000</t>
    <phoneticPr fontId="1" type="noConversion"/>
  </si>
  <si>
    <t>사회심리사업비</t>
    <phoneticPr fontId="1" type="noConversion"/>
  </si>
  <si>
    <t>사회심리재활프로그램</t>
    <phoneticPr fontId="1" type="noConversion"/>
  </si>
  <si>
    <t>부채상환금</t>
    <phoneticPr fontId="1" type="noConversion"/>
  </si>
  <si>
    <t>원금상환금 -시설투자</t>
    <phoneticPr fontId="1" type="noConversion"/>
  </si>
  <si>
    <t>50,000 * 4회 = 200,000</t>
    <phoneticPr fontId="1" type="noConversion"/>
  </si>
  <si>
    <t>경상보조금수입</t>
    <phoneticPr fontId="1" type="noConversion"/>
  </si>
  <si>
    <t>시설장       : 1,645,000 * 1명 * 12월 = 19,740,000
간호조무사 : 1,380,000 * 1명 * 12월 = 16,560,000
요양보호사 : 1,270,000 * 4명 * 12월 = 60,960,000
조리원       : 1,270,000 * 1명 * 12월 = 15,240,000</t>
    <phoneticPr fontId="1" type="noConversion"/>
  </si>
  <si>
    <t>사무용품비 : 100,000 * 6회 = 600,000(문구류 등)
소모품비  :  100,000 * 12월 = 1,200,000(종량제봉투, 세제류 구입 등)
지급수수료 : 10,000 * 12월 = 120,000(은행수수료, 운임료 등)             정수기관리비 : 40,000 * 12월 = 480,000                                     프린터기 토너 : 100,000 * 12월 = 1,200,000                                      소방안전대행료 : 55,000 * 12월 = 660,000                                            각종수용비 : 150,000 * 12월 = 1,800,000</t>
    <phoneticPr fontId="1" type="noConversion"/>
  </si>
  <si>
    <t>임대료 : 1,500,000 * 12월 = 18,000,000                                             어르신법인회비 : 90,000 * 12월 = 1,080,000</t>
    <phoneticPr fontId="1" type="noConversion"/>
  </si>
  <si>
    <t>입소자 진료비 : 60,000 * 12월 = 720,,000                                                비상약품구입 : 50,000 * 12월 = 600,000</t>
    <phoneticPr fontId="1" type="noConversion"/>
  </si>
  <si>
    <t>웃음치료프로그램 : 150,000 * 12월 = 1,800,000</t>
    <phoneticPr fontId="1" type="noConversion"/>
  </si>
  <si>
    <t>과년도차입금상환 : 1,500,000 * 12월 = 18,000,000</t>
    <phoneticPr fontId="1" type="noConversion"/>
  </si>
  <si>
    <t>우리사랑공동생활가정 2017년 예산서</t>
    <phoneticPr fontId="1" type="noConversion"/>
  </si>
  <si>
    <t>10,500 * 6명 * 365회 =(식비 9,000원, 간식비 1,500원)</t>
    <phoneticPr fontId="1" type="noConversion"/>
  </si>
  <si>
    <t>기초수급3명: (8,166*30일)248,371 * 3명 * 12월=8,941,356</t>
    <phoneticPr fontId="1" type="noConversion"/>
  </si>
  <si>
    <t>식비보전비 - 기초수급3명 : 276,000*3명*년4회= 3,312,000</t>
    <phoneticPr fontId="1" type="noConversion"/>
  </si>
  <si>
    <t>웃음치료프로그램 : 100,000 * 12월 = 1,200,000</t>
    <phoneticPr fontId="1" type="noConversion"/>
  </si>
  <si>
    <t>교육재활사업비</t>
    <phoneticPr fontId="1" type="noConversion"/>
  </si>
  <si>
    <t>교육재활사업비 - 시설</t>
    <phoneticPr fontId="1" type="noConversion"/>
  </si>
  <si>
    <t>50,000 * 12월 = 600,000</t>
    <phoneticPr fontId="1" type="noConversion"/>
  </si>
  <si>
    <t>기저귀 : 170,000 * 6회 = 1,020,000
생활용품 : 120,000 * 12월 = 1,440,000(종량제봉투, 세제류 구입 등)</t>
    <phoneticPr fontId="1" type="noConversion"/>
  </si>
  <si>
    <t xml:space="preserve">지급수수료 / 소방안전대행료 : 55,000 * 12월 = 660,000    </t>
    <phoneticPr fontId="1" type="noConversion"/>
  </si>
  <si>
    <t xml:space="preserve">각종 수리비 : 100,000 * 12회 = 1,200,000
 정수기관리비 : 40,000 * 12월 = 480,000    </t>
    <phoneticPr fontId="1" type="noConversion"/>
  </si>
  <si>
    <t xml:space="preserve">사무용품비 : 120,000 * 12월 = 1,440,000(문구류,프린터기 토너 등)                                                                                                        </t>
    <phoneticPr fontId="1" type="noConversion"/>
  </si>
  <si>
    <t>약품구입 : 50,000 * 12월 =600,000(의료용품, 상비약품 등)</t>
    <phoneticPr fontId="1" type="noConversion"/>
  </si>
  <si>
    <t>1등급 :  65,874*1명*365일 = 24,045,835
2등급 :  61,126*1명*365일 = 22,310,990
3~4등급 : 56,348*7명*365일 = 143,969,140</t>
    <phoneticPr fontId="1" type="noConversion"/>
  </si>
  <si>
    <t xml:space="preserve"> 1등급 : 10,258*1명*365회=3,744,170
 3~4등급 :  8,774 * 7명 * 365회 = 22,417,570 </t>
    <phoneticPr fontId="1" type="noConversion"/>
  </si>
  <si>
    <t>산출근거</t>
    <phoneticPr fontId="1" type="noConversion"/>
  </si>
  <si>
    <t>여비</t>
    <phoneticPr fontId="1" type="noConversion"/>
  </si>
  <si>
    <t>업무용교통비-직원</t>
    <phoneticPr fontId="1" type="noConversion"/>
  </si>
  <si>
    <t>사업비</t>
    <phoneticPr fontId="1" type="noConversion"/>
  </si>
  <si>
    <t>전출금</t>
    <phoneticPr fontId="1" type="noConversion"/>
  </si>
  <si>
    <t>소계</t>
    <phoneticPr fontId="1" type="noConversion"/>
  </si>
  <si>
    <t>법인회계전출금</t>
    <phoneticPr fontId="1" type="noConversion"/>
  </si>
  <si>
    <t>법인전출금</t>
    <phoneticPr fontId="1" type="noConversion"/>
  </si>
  <si>
    <t>시군구보조금</t>
    <phoneticPr fontId="1" type="noConversion"/>
  </si>
  <si>
    <t>식비보전비-시설</t>
    <phoneticPr fontId="1" type="noConversion"/>
  </si>
  <si>
    <t>보조금수입</t>
    <phoneticPr fontId="1" type="noConversion"/>
  </si>
  <si>
    <t>경상보조금</t>
    <phoneticPr fontId="1" type="noConversion"/>
  </si>
  <si>
    <t>제수당</t>
    <phoneticPr fontId="1" type="noConversion"/>
  </si>
  <si>
    <t>각종수당</t>
    <phoneticPr fontId="1" type="noConversion"/>
  </si>
  <si>
    <t>당해년도예산액</t>
    <phoneticPr fontId="1" type="noConversion"/>
  </si>
  <si>
    <t>1명</t>
    <phoneticPr fontId="1" type="noConversion"/>
  </si>
  <si>
    <t>3명</t>
    <phoneticPr fontId="1" type="noConversion"/>
  </si>
  <si>
    <t>2명</t>
    <phoneticPr fontId="1" type="noConversion"/>
  </si>
  <si>
    <t>1등급
60%감경</t>
    <phoneticPr fontId="1" type="noConversion"/>
  </si>
  <si>
    <t>1등급
40%감경</t>
    <phoneticPr fontId="1" type="noConversion"/>
  </si>
  <si>
    <t>2등급
기초</t>
    <phoneticPr fontId="1" type="noConversion"/>
  </si>
  <si>
    <t>3등급
60%감경</t>
    <phoneticPr fontId="1" type="noConversion"/>
  </si>
  <si>
    <t>3등급
일반</t>
    <phoneticPr fontId="1" type="noConversion"/>
  </si>
  <si>
    <t>3등급
기초</t>
    <phoneticPr fontId="1" type="noConversion"/>
  </si>
  <si>
    <t>본인</t>
    <phoneticPr fontId="1" type="noConversion"/>
  </si>
  <si>
    <t>공단</t>
    <phoneticPr fontId="1" type="noConversion"/>
  </si>
  <si>
    <t>총</t>
    <phoneticPr fontId="1" type="noConversion"/>
  </si>
  <si>
    <t>총액</t>
    <phoneticPr fontId="1" type="noConversion"/>
  </si>
  <si>
    <t>연가산기준금</t>
    <phoneticPr fontId="1" type="noConversion"/>
  </si>
  <si>
    <t>연가산금액</t>
    <phoneticPr fontId="1" type="noConversion"/>
  </si>
  <si>
    <t>우리사랑공동생활가정 2019년 예산서</t>
    <phoneticPr fontId="1" type="noConversion"/>
  </si>
  <si>
    <t>과년도지출</t>
    <phoneticPr fontId="1" type="noConversion"/>
  </si>
  <si>
    <t>부채상환금</t>
    <phoneticPr fontId="1" type="noConversion"/>
  </si>
  <si>
    <t xml:space="preserve"> 1등급(60%감경) : 4,840 * 1명 * 365일 =1,766,600
 1등급(40%감경) : 7,270 * 1명 * 365일 =2,653,550
 3~4등급(60%감경) : 4,140 * 3명 * 365일 =4,533,300
 3~4등급(일반) : 10,360* 1명* 365일 =3,781,400</t>
    <phoneticPr fontId="1" type="noConversion"/>
  </si>
  <si>
    <t>(식비 9,000원, 간식비 1,500원)10,500 * 6명 * 365일 = 22,995,000
기저귀비(최원순) 30,000*1명*12개월 = 360,000</t>
    <phoneticPr fontId="1" type="noConversion"/>
  </si>
  <si>
    <t>기초수급3명: (8,280*30일)248,400 * 3명 * 12월=8,942,400
설특별위로금 : 35,400 * 3명 = 106,200
추석특별위로금 : 35,400 * 3명 = 106,200
월동대책비 : 34,850 * 3명 = 104,550</t>
    <phoneticPr fontId="1" type="noConversion"/>
  </si>
  <si>
    <t>식비보전비 - 기초수급3명 : 3,000 * 3명 * 365일 = 3,285,000</t>
    <phoneticPr fontId="1" type="noConversion"/>
  </si>
  <si>
    <t>시설장      :  1,960,000 * 1명 * 12월 = 23,520,000
간호조무사 :  1,860,000 * 1명 * 12월 = 22,320,000
요양보호사 :  1,780,000 * 4명 * 12월 = 85,440,000
조리원      :  1,780,000 * 1명 * 12월 = 21,360,000</t>
    <phoneticPr fontId="1" type="noConversion"/>
  </si>
  <si>
    <t>장기근속수당 : 70,000 * 1명 * 12개월 = 840,000(송병춘)
                  50,000*1명*12개월=600,000(양수정)
                  50,000*1명*11개월=550,000(김귀례)
                  50,000*1명*9개월=450,000(박찬희)
                  50,000*1명*12개월=600,000(조연순)
기타업무수당 : 100,000 * 12월 = 1,200,000</t>
    <phoneticPr fontId="1" type="noConversion"/>
  </si>
  <si>
    <t>149,400,000 * 1/12 =12,450,000(총 급여의 1/12 )</t>
    <phoneticPr fontId="1" type="noConversion"/>
  </si>
  <si>
    <t>건강보험 : 152,640,000 * 3.23% = 4,930,270
장기요양 :   4,930,270 * 8.51% = 419,560
국민연금 :  44,880,000 * 4.5% = 2,019,600(미가입자제외)
고용보험 : 152,640,000 * 0.9% = 1,373,760
산재보험 : 152,640,000 * 0.554% = 845,630</t>
    <phoneticPr fontId="1" type="noConversion"/>
  </si>
  <si>
    <t xml:space="preserve">기타후생경비 : 60,000 * 12월 = 720,000 </t>
    <phoneticPr fontId="1" type="noConversion"/>
  </si>
  <si>
    <t>보호자회의비 : 50,000 * 6회 = 300,000</t>
    <phoneticPr fontId="1" type="noConversion"/>
  </si>
  <si>
    <t>업무용교통비 : 5,000 * 6회 = 30,000</t>
    <phoneticPr fontId="1" type="noConversion"/>
  </si>
  <si>
    <t>소방점검대행료 : 55,000 * 12월 = 660,000                                 복합기관리비   : 71,500 * 12월= 858,000                                        정수기관리비   : 39,900 * 12월 = 478,800                                   사무용품구입비 : 50,000 * 12월 = 600,000                                  각종수용비 : 55,000 *12월 = 660,000</t>
    <phoneticPr fontId="1" type="noConversion"/>
  </si>
  <si>
    <t>가스요금  : 300,000 * 12월 = 3,600,000                                          상하수도료 : 270,000 * 6월 = 1,620,000
전기요금 : 170,000 * 12월 = 2,040,000
전화요금 : 55,000* 12월 = 660,000                                                우편발송비 : 2,000 * 12월 = 24,000</t>
    <phoneticPr fontId="1" type="noConversion"/>
  </si>
  <si>
    <t>화재보험료 : 70,000 * 12월 = 840,000
배상책임보험료 : 900,000 * 1회 = 900,000                                  자동차보험료 : 500,000 * 1회 = 500,000(레이)</t>
    <phoneticPr fontId="1" type="noConversion"/>
  </si>
  <si>
    <t>차량유지비 : 30,000 * 12월 = 360,000</t>
    <phoneticPr fontId="1" type="noConversion"/>
  </si>
  <si>
    <t xml:space="preserve">임대료 : 2,000,000 * 12월 = 24,000,000                                     기타운영비 : 60,000 * 12월 = 720,000                                        </t>
    <phoneticPr fontId="1" type="noConversion"/>
  </si>
  <si>
    <t>시설수리비 : 100,000 * 12월 = 1,200,000</t>
    <phoneticPr fontId="1" type="noConversion"/>
  </si>
  <si>
    <t>비품구입 : 100,000 * 12월 = 1,200,000</t>
    <phoneticPr fontId="1" type="noConversion"/>
  </si>
  <si>
    <t xml:space="preserve">각종 수리비 : 50,000 * 12월 = 600,000  </t>
    <phoneticPr fontId="1" type="noConversion"/>
  </si>
  <si>
    <t>식재료비 : 140,000 * 9명 * 12월 = 15,120,000</t>
    <phoneticPr fontId="1" type="noConversion"/>
  </si>
  <si>
    <t>기저귀비 : 180,000 * 12월 = 2,160,000
생활용품 : 130,000 * 12월 = 1,560,000(종량제봉투, 세제류 구입 등)</t>
    <phoneticPr fontId="1" type="noConversion"/>
  </si>
  <si>
    <t>의류구입 : 110,000 * 3회 = 330,000</t>
    <phoneticPr fontId="1" type="noConversion"/>
  </si>
  <si>
    <t>약품구입 : 60,000 * 12월 =720,000(의료용품, 상비약품 등)</t>
    <phoneticPr fontId="1" type="noConversion"/>
  </si>
  <si>
    <t>생신잔치 : 30,000 * 9명 = 270,000</t>
    <phoneticPr fontId="1" type="noConversion"/>
  </si>
  <si>
    <t>프로그램준비물 : 30,000 * 12월 = 360,000</t>
    <phoneticPr fontId="1" type="noConversion"/>
  </si>
  <si>
    <t>웃음치료프로그램 : 100,000 * 12월 = 1,200,000</t>
    <phoneticPr fontId="1" type="noConversion"/>
  </si>
  <si>
    <t>법인전출금 : 700,000 * 12회 = 8,400,000</t>
    <phoneticPr fontId="1" type="noConversion"/>
  </si>
  <si>
    <t>잡지출</t>
    <phoneticPr fontId="1" type="noConversion"/>
  </si>
  <si>
    <t xml:space="preserve"> 1등급(60%감경) : 55,750* 1명 * 365일 = 20,348,750
 1등급(40%감경) : 53,320 * 1명 * 365일 =19,461,800
 2등급(기초) : 56,220 * 1명 * 365일=20,520,300
 3~4등급(60%감경) : 47,670 * 3명 * 365일 =52,198,650
 3~4등급(일반) : 41.460* 1명* 365일 = 15,132,900
 3~4등급(기초) : 51,820 * 2명 * 365일=37,828,600         
장기근속장려금 : 70,000 * 1명 * 12개월 = 840,000(송병춘)
                     50,000*1명*12개월=600,000(양수정)
                     50,000*1명*11개월=550,000(김귀례)
                     50,000*1명*9개월=450,000(박찬희)
가산금 : 연가산기준금액(142,580,680)*［가산점수 2.25/입소자수 9］*서비스유형점수 1 = 35,645,170</t>
    <phoneticPr fontId="1" type="noConversion"/>
  </si>
  <si>
    <t>급여(직접비)</t>
    <phoneticPr fontId="1" type="noConversion"/>
  </si>
  <si>
    <t>급여(간접비)</t>
    <phoneticPr fontId="1" type="noConversion"/>
  </si>
  <si>
    <t>퇴직금 및 퇴직적립(직접비)</t>
    <phoneticPr fontId="1" type="noConversion"/>
  </si>
  <si>
    <t>퇴직금 및 퇴직적립(간접비)</t>
    <phoneticPr fontId="1" type="noConversion"/>
  </si>
  <si>
    <t>사회보험부담비용(직접비)</t>
    <phoneticPr fontId="1" type="noConversion"/>
  </si>
  <si>
    <t>사회보험부담비용(간접비)</t>
    <phoneticPr fontId="1" type="noConversion"/>
  </si>
  <si>
    <t>각종수당(직접비)</t>
    <phoneticPr fontId="1" type="noConversion"/>
  </si>
  <si>
    <t>각종수당(간접비)</t>
    <phoneticPr fontId="1" type="noConversion"/>
  </si>
  <si>
    <t>직원교육비 외</t>
    <phoneticPr fontId="1" type="noConversion"/>
  </si>
  <si>
    <t>퇴직금및퇴직적립</t>
    <phoneticPr fontId="1" type="noConversion"/>
  </si>
  <si>
    <t>우리사랑노인요양공동생활가정</t>
    <phoneticPr fontId="1" type="noConversion"/>
  </si>
  <si>
    <t>우리사랑공동생활가정 2020년 1분기 예산서</t>
    <phoneticPr fontId="1" type="noConversion"/>
  </si>
  <si>
    <t xml:space="preserve"> 1등급(60%감경/8%) : 4,970 * 1명 * 92일 = 457,240
 1등급(40%감경/12%) :7,460 * 1명 * 92일 =  686,320
 3~5등급(60%감경/8%) : 4,250 * 2명 * 92일 = 782,000
 3~5등급(40%감경/12%) : 6,260* 1명 * 92일 = 575,920</t>
    <phoneticPr fontId="1" type="noConversion"/>
  </si>
  <si>
    <t>(식비 9,000원, 간식비 1,500원)10,500 * 5명 * 92일 = 4,830,000 
기저귀비(최원순) 30,000 * 1명 * 3개월 = 90,000</t>
    <phoneticPr fontId="1" type="noConversion"/>
  </si>
  <si>
    <t>법인전출금 : 500,000 * 3회 = 1,500,000</t>
    <phoneticPr fontId="1" type="noConversion"/>
  </si>
  <si>
    <t>웃음치료프로그램 : 100,000 * 3월 = 300,000</t>
    <phoneticPr fontId="1" type="noConversion"/>
  </si>
  <si>
    <t>약품구입 : 30,000 * 3월 = 90,000(의료용품, 상비약품 등)</t>
    <phoneticPr fontId="1" type="noConversion"/>
  </si>
  <si>
    <t>식재료비 : 193,000 * 9명 * 3월 = 5,211,000                              의류구입 : 110,000 * 1회 = 110,000</t>
    <phoneticPr fontId="1" type="noConversion"/>
  </si>
  <si>
    <t xml:space="preserve">각종 수리비 : 50,000 * 3월 = 150,000  </t>
    <phoneticPr fontId="1" type="noConversion"/>
  </si>
  <si>
    <t>비품구입 : 100,000 * 3월 = 300,000</t>
    <phoneticPr fontId="1" type="noConversion"/>
  </si>
  <si>
    <t>시설수리비 : 50,000 * 3월 = 150,000</t>
    <phoneticPr fontId="1" type="noConversion"/>
  </si>
  <si>
    <t xml:space="preserve">임대료 : 2,000,000 * 3월 = 6,000,000                                       직원교육비 : 120,000 * 1회 = 120,000                                           기타업무수당 : 100,000 * 3회 = 300,000                                      기타운영비 : 250,000 * 3월 = 750,000                                    
생신잔치 : 30,000 * 3명 = 90,000                                                               </t>
    <phoneticPr fontId="1" type="noConversion"/>
  </si>
  <si>
    <t>업무용교통비 : 15,000 * 1회 = 15,000</t>
    <phoneticPr fontId="1" type="noConversion"/>
  </si>
  <si>
    <t>보호자회의비 : 50,000 * 1회 = 50,000</t>
    <phoneticPr fontId="1" type="noConversion"/>
  </si>
  <si>
    <t>간호조무사 : 1,910,000 * 1명 * 3월 = 5,730,000
요양보호사 : 1,830,000 * 3명 * 3월 = 16,470,000</t>
    <phoneticPr fontId="1" type="noConversion"/>
  </si>
  <si>
    <t>시설장  : 2,060,000 * 1명 * 3월 = 6,180,000                
 조리원  : 1,830,000 * 1명 * 3월 = 5,490,000</t>
    <phoneticPr fontId="1" type="noConversion"/>
  </si>
  <si>
    <t>식비보전비 : 일 3,000 * 기초수급4명 * 92일 = 1,104,000</t>
    <phoneticPr fontId="1" type="noConversion"/>
  </si>
  <si>
    <t>기초수급3명: (8,427*30일) * 3명 * 3개월 = 2,275,290
설특별위로금 :36,300 * 3명 = 108,900</t>
    <phoneticPr fontId="1" type="noConversion"/>
  </si>
  <si>
    <t xml:space="preserve"> 1등급(60%감경/92%) : 57,260 * 1명 * 92일 = 5,267,920
 1등급(40%감경/88%) : 54,770 * 1명 * 92일 = 5,038,840
 1등급(기초/100%) : 62,230 * 1명 * 92일 = 5,725,160
 2등급(기초/100%) : 57,750 * 1명 * 92일 = 5,313,000
 3~4등급(60%감경/92%) : 48,980 * 2명 * 92일 = 9,012,320
 3~4등급(40%감경/88%) : 46,850* 1명 * 92일 = 4,310,200
 3~4등급(기초/100%) : 53,230 * 2명 * 92일 = 9,794,320        
장기근속장려금 : 100,000 * 1명 * 3개월 = 300,000
                      60,000 * 3명 * 3개월 = 540,000
가산금 : 월가산기준금액(11,930,160)*［가산점수 1.25/입소자수 9］*서비스유형점수 1 * 3개월 = 4,970,900</t>
    <phoneticPr fontId="1" type="noConversion"/>
  </si>
  <si>
    <t>22,200,000 * 1/12 = 1,850,000</t>
    <phoneticPr fontId="1" type="noConversion"/>
  </si>
  <si>
    <t>11,670,000 * 1/12 = 972,500</t>
    <phoneticPr fontId="1" type="noConversion"/>
  </si>
  <si>
    <t>소방점검대행료 : 55,000 * 3월 = 165,000                                 
복합기관리비   : 71,500 * 3월= 214,500                                        정수기관리비   : 23,000 * 3월 = 69,000                                   
사무용품구입비 : 50,000 * 3월 = 150,000                                      기타수용비 : 100,000 * 3월 = 300,000</t>
    <phoneticPr fontId="1" type="noConversion"/>
  </si>
  <si>
    <t xml:space="preserve">가스요금  : 330,000 * 3월 = 990,000                                          상하수도료 : 260,000 * 2월 = 520,000
전기요금 : 180,000 * 3월 = 540,000
전화요금 : 65,000* 3월 = 195,000   </t>
    <phoneticPr fontId="1" type="noConversion"/>
  </si>
  <si>
    <t>차량유지비 : 30,000 * 3월 = 90,000</t>
    <phoneticPr fontId="1" type="noConversion"/>
  </si>
  <si>
    <t>화재보험료 : 60,000 * 3월 = 180,000
배상책임보험료 : 900,000 * 0회 = 0                                 
자동차보험료 : 600,000 * 0회 = 0(레이)</t>
    <phoneticPr fontId="1" type="noConversion"/>
  </si>
  <si>
    <t xml:space="preserve">장기근속장려금 : 100,000 * 1명 * 3개월 = 300,000
                      60,000 * 3명 * 3개월 = 540,000                     
상여금 : 500,000 * 1회 = 500,000                                             기타수당 : 150,000 * 4명 = 600,000      </t>
    <phoneticPr fontId="1" type="noConversion"/>
  </si>
  <si>
    <t xml:space="preserve">장기근속수당 : 50,000 * 3개월 = 150,000(조연순)                                                                 상여금 : 550,000 * 1회 = 550,000                                           </t>
    <phoneticPr fontId="1" type="noConversion"/>
  </si>
  <si>
    <t>기저귀비 : 200,000 * 3월 = 600,000                                       생활용품 : 130,000 * 3월 = 390,000(종량제봉투, 세제류 구입 등)</t>
    <phoneticPr fontId="1" type="noConversion"/>
  </si>
  <si>
    <t>프로그램준비물 :  29,000 * 3월 = 87,000</t>
    <phoneticPr fontId="1" type="noConversion"/>
  </si>
  <si>
    <t>건강보험 : 11,670,000 * 3.335% = 389,200
장기요양 :  389,200 *10.25% = 39,890 
국민연금 :  6,180,000 * 4.5% =(미가입자제외) 278,100
고용보험 : 11,670,000 * 1.05% = 122,530                                  산재보험 : 11,670,000 * 0.693% = 80,870</t>
    <phoneticPr fontId="1" type="noConversion"/>
  </si>
  <si>
    <t>건강보험 : 22,200,000 * 3.335% = 740,370                             장기요양보험 : 740,370 * 10.25% = 75,880                                                                   고용보험 : 22,200,000 * 1.05% = 233,100                                  
산재보험 : 22,200,000 * 0.693% = 153,840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</si>
</sst>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b/>
      <sz val="9"/>
      <color rgb="FF286892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rgb="FF7030A0"/>
      <name val="맑은 고딕"/>
      <family val="3"/>
      <charset val="129"/>
    </font>
    <font>
      <b/>
      <sz val="9"/>
      <color rgb="FF7030A0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theme="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00FF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5DEE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176" fontId="5" fillId="4" borderId="6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lef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176" fontId="4" fillId="4" borderId="6" xfId="0" applyNumberFormat="1" applyFont="1" applyFill="1" applyBorder="1" applyAlignment="1">
      <alignment horizontal="right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left" vertical="center" wrapText="1"/>
    </xf>
    <xf numFmtId="41" fontId="4" fillId="4" borderId="6" xfId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176" fontId="7" fillId="4" borderId="6" xfId="0" applyNumberFormat="1" applyFont="1" applyFill="1" applyBorder="1" applyAlignment="1">
      <alignment horizontal="right" vertical="center" wrapText="1"/>
    </xf>
    <xf numFmtId="49" fontId="7" fillId="4" borderId="6" xfId="0" applyNumberFormat="1" applyFont="1" applyFill="1" applyBorder="1" applyAlignment="1">
      <alignment horizontal="left" vertical="center" wrapText="1"/>
    </xf>
    <xf numFmtId="176" fontId="8" fillId="4" borderId="6" xfId="0" applyNumberFormat="1" applyFont="1" applyFill="1" applyBorder="1" applyAlignment="1">
      <alignment horizontal="right"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41" fontId="7" fillId="4" borderId="6" xfId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right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176" fontId="5" fillId="4" borderId="7" xfId="0" applyNumberFormat="1" applyFont="1" applyFill="1" applyBorder="1" applyAlignment="1">
      <alignment horizontal="right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176" fontId="11" fillId="0" borderId="0" xfId="0" applyNumberFormat="1" applyFont="1">
      <alignment vertical="center"/>
    </xf>
    <xf numFmtId="176" fontId="4" fillId="4" borderId="6" xfId="0" applyNumberFormat="1" applyFont="1" applyFill="1" applyBorder="1" applyAlignment="1">
      <alignment horizontal="right" vertical="center" wrapText="1"/>
    </xf>
    <xf numFmtId="176" fontId="12" fillId="4" borderId="1" xfId="0" applyNumberFormat="1" applyFont="1" applyFill="1" applyBorder="1" applyAlignment="1">
      <alignment horizontal="right" vertical="center" wrapText="1"/>
    </xf>
    <xf numFmtId="176" fontId="12" fillId="4" borderId="6" xfId="0" applyNumberFormat="1" applyFont="1" applyFill="1" applyBorder="1" applyAlignment="1">
      <alignment horizontal="right" vertical="center" wrapText="1"/>
    </xf>
    <xf numFmtId="176" fontId="9" fillId="4" borderId="6" xfId="0" applyNumberFormat="1" applyFont="1" applyFill="1" applyBorder="1" applyAlignment="1">
      <alignment horizontal="right" vertical="center" wrapText="1"/>
    </xf>
    <xf numFmtId="176" fontId="9" fillId="4" borderId="7" xfId="0" applyNumberFormat="1" applyFont="1" applyFill="1" applyBorder="1" applyAlignment="1">
      <alignment horizontal="right" vertical="center" wrapText="1"/>
    </xf>
    <xf numFmtId="176" fontId="12" fillId="4" borderId="21" xfId="0" applyNumberFormat="1" applyFont="1" applyFill="1" applyBorder="1" applyAlignment="1">
      <alignment horizontal="right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4" borderId="21" xfId="0" applyNumberFormat="1" applyFont="1" applyFill="1" applyBorder="1" applyAlignment="1">
      <alignment horizontal="right" vertical="center" wrapText="1"/>
    </xf>
    <xf numFmtId="41" fontId="13" fillId="4" borderId="6" xfId="2" applyNumberFormat="1" applyFont="1" applyFill="1" applyBorder="1" applyAlignment="1">
      <alignment horizontal="left" vertical="center" wrapText="1"/>
    </xf>
    <xf numFmtId="176" fontId="4" fillId="4" borderId="8" xfId="0" applyNumberFormat="1" applyFont="1" applyFill="1" applyBorder="1" applyAlignment="1">
      <alignment horizontal="right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76" fontId="5" fillId="4" borderId="21" xfId="0" applyNumberFormat="1" applyFont="1" applyFill="1" applyBorder="1" applyAlignment="1">
      <alignment horizontal="right" vertical="center" wrapText="1"/>
    </xf>
    <xf numFmtId="176" fontId="14" fillId="4" borderId="8" xfId="0" applyNumberFormat="1" applyFont="1" applyFill="1" applyBorder="1" applyAlignment="1">
      <alignment horizontal="right" vertical="center" wrapText="1"/>
    </xf>
    <xf numFmtId="176" fontId="14" fillId="4" borderId="1" xfId="0" applyNumberFormat="1" applyFont="1" applyFill="1" applyBorder="1" applyAlignment="1">
      <alignment horizontal="righ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49" fontId="14" fillId="4" borderId="6" xfId="0" applyNumberFormat="1" applyFont="1" applyFill="1" applyBorder="1" applyAlignment="1">
      <alignment horizontal="left" vertical="center" wrapText="1"/>
    </xf>
    <xf numFmtId="0" fontId="14" fillId="4" borderId="6" xfId="0" applyNumberFormat="1" applyFont="1" applyFill="1" applyBorder="1" applyAlignment="1">
      <alignment horizontal="left" vertical="center" wrapText="1"/>
    </xf>
    <xf numFmtId="176" fontId="14" fillId="4" borderId="6" xfId="0" applyNumberFormat="1" applyFont="1" applyFill="1" applyBorder="1" applyAlignment="1">
      <alignment horizontal="right" vertical="center" wrapText="1"/>
    </xf>
    <xf numFmtId="176" fontId="14" fillId="4" borderId="21" xfId="0" applyNumberFormat="1" applyFont="1" applyFill="1" applyBorder="1" applyAlignment="1">
      <alignment horizontal="right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76" fontId="4" fillId="4" borderId="5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176" fontId="4" fillId="4" borderId="5" xfId="0" applyNumberFormat="1" applyFont="1" applyFill="1" applyBorder="1" applyAlignment="1">
      <alignment horizontal="right" vertical="center" wrapText="1"/>
    </xf>
    <xf numFmtId="176" fontId="4" fillId="4" borderId="6" xfId="0" applyNumberFormat="1" applyFont="1" applyFill="1" applyBorder="1" applyAlignment="1">
      <alignment horizontal="right" vertical="center" wrapText="1"/>
    </xf>
    <xf numFmtId="176" fontId="7" fillId="4" borderId="5" xfId="0" applyNumberFormat="1" applyFont="1" applyFill="1" applyBorder="1" applyAlignment="1">
      <alignment horizontal="right" vertical="center" wrapText="1"/>
    </xf>
    <xf numFmtId="176" fontId="7" fillId="4" borderId="6" xfId="0" applyNumberFormat="1" applyFont="1" applyFill="1" applyBorder="1" applyAlignment="1">
      <alignment horizontal="right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</cellXfs>
  <cellStyles count="3">
    <cellStyle name="60% - 강조색1" xfId="2" builtinId="32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0" zoomScale="110" zoomScaleNormal="110" workbookViewId="0">
      <selection activeCell="H16" sqref="H16"/>
    </sheetView>
  </sheetViews>
  <sheetFormatPr defaultRowHeight="16.5" x14ac:dyDescent="0.3"/>
  <cols>
    <col min="1" max="1" width="10.5" customWidth="1"/>
    <col min="2" max="2" width="12.625" customWidth="1"/>
    <col min="3" max="3" width="13.875" customWidth="1"/>
    <col min="4" max="4" width="22" customWidth="1"/>
    <col min="5" max="5" width="17.625" customWidth="1"/>
    <col min="6" max="6" width="15.25" customWidth="1"/>
    <col min="7" max="7" width="12.5" customWidth="1"/>
    <col min="8" max="8" width="48.5" customWidth="1"/>
    <col min="9" max="9" width="12.125" customWidth="1"/>
    <col min="11" max="11" width="10.375" bestFit="1" customWidth="1"/>
    <col min="12" max="12" width="11.5" bestFit="1" customWidth="1"/>
    <col min="13" max="13" width="12.625" bestFit="1" customWidth="1"/>
  </cols>
  <sheetData>
    <row r="1" spans="1:13" ht="49.5" customHeight="1" x14ac:dyDescent="0.3">
      <c r="A1" s="85" t="s">
        <v>172</v>
      </c>
      <c r="B1" s="86"/>
      <c r="C1" s="86"/>
      <c r="D1" s="86"/>
      <c r="E1" s="86"/>
      <c r="F1" s="86"/>
      <c r="G1" s="86"/>
      <c r="H1" s="86"/>
    </row>
    <row r="2" spans="1:13" ht="17.25" customHeight="1" x14ac:dyDescent="0.3">
      <c r="H2" s="1" t="s">
        <v>70</v>
      </c>
    </row>
    <row r="3" spans="1:13" x14ac:dyDescent="0.3">
      <c r="A3" s="87" t="s">
        <v>0</v>
      </c>
      <c r="B3" s="88"/>
      <c r="C3" s="88"/>
      <c r="D3" s="89"/>
      <c r="E3" s="90" t="s">
        <v>1</v>
      </c>
      <c r="F3" s="90" t="s">
        <v>156</v>
      </c>
      <c r="G3" s="90" t="s">
        <v>3</v>
      </c>
      <c r="H3" s="90" t="s">
        <v>142</v>
      </c>
    </row>
    <row r="4" spans="1:13" x14ac:dyDescent="0.3">
      <c r="A4" s="36" t="s">
        <v>4</v>
      </c>
      <c r="B4" s="36" t="s">
        <v>5</v>
      </c>
      <c r="C4" s="36" t="s">
        <v>6</v>
      </c>
      <c r="D4" s="36" t="s">
        <v>7</v>
      </c>
      <c r="E4" s="91"/>
      <c r="F4" s="91"/>
      <c r="G4" s="91"/>
      <c r="H4" s="91"/>
      <c r="K4" s="44" t="s">
        <v>166</v>
      </c>
      <c r="L4" s="44" t="s">
        <v>167</v>
      </c>
      <c r="M4" s="44" t="s">
        <v>168</v>
      </c>
    </row>
    <row r="5" spans="1:13" ht="60.75" customHeight="1" x14ac:dyDescent="0.3">
      <c r="A5" s="74" t="s">
        <v>8</v>
      </c>
      <c r="B5" s="74" t="s">
        <v>9</v>
      </c>
      <c r="C5" s="3" t="s">
        <v>10</v>
      </c>
      <c r="D5" s="3" t="s">
        <v>10</v>
      </c>
      <c r="E5" s="49">
        <v>16600200</v>
      </c>
      <c r="F5" s="9">
        <v>12734850</v>
      </c>
      <c r="G5" s="9">
        <f>F5-E5</f>
        <v>-3865350</v>
      </c>
      <c r="H5" s="4" t="s">
        <v>175</v>
      </c>
      <c r="I5" s="46" t="s">
        <v>160</v>
      </c>
      <c r="J5" s="44" t="s">
        <v>157</v>
      </c>
      <c r="K5" s="45">
        <v>1766600</v>
      </c>
      <c r="L5" s="45">
        <v>20348750</v>
      </c>
      <c r="M5" s="47">
        <f>SUM(K5:L5)</f>
        <v>22115350</v>
      </c>
    </row>
    <row r="6" spans="1:13" ht="29.25" customHeight="1" x14ac:dyDescent="0.3">
      <c r="A6" s="75"/>
      <c r="B6" s="75"/>
      <c r="C6" s="33" t="s">
        <v>11</v>
      </c>
      <c r="D6" s="33" t="s">
        <v>11</v>
      </c>
      <c r="E6" s="50">
        <v>21845250</v>
      </c>
      <c r="F6" s="48">
        <v>23355000</v>
      </c>
      <c r="G6" s="9">
        <f t="shared" ref="G6:G46" si="0">F6-E6</f>
        <v>1509750</v>
      </c>
      <c r="H6" s="5" t="s">
        <v>176</v>
      </c>
      <c r="I6" s="46" t="s">
        <v>161</v>
      </c>
      <c r="J6" s="44" t="s">
        <v>157</v>
      </c>
      <c r="K6" s="45">
        <v>2653550</v>
      </c>
      <c r="L6" s="45">
        <v>19461800</v>
      </c>
      <c r="M6" s="47">
        <f t="shared" ref="M6:M10" si="1">SUM(K6:L6)</f>
        <v>22115350</v>
      </c>
    </row>
    <row r="7" spans="1:13" ht="156" customHeight="1" x14ac:dyDescent="0.3">
      <c r="A7" s="33" t="s">
        <v>12</v>
      </c>
      <c r="B7" s="33" t="s">
        <v>12</v>
      </c>
      <c r="C7" s="33" t="s">
        <v>13</v>
      </c>
      <c r="D7" s="33" t="s">
        <v>14</v>
      </c>
      <c r="E7" s="50">
        <v>183520675</v>
      </c>
      <c r="F7" s="48">
        <v>203576170</v>
      </c>
      <c r="G7" s="9">
        <f t="shared" si="0"/>
        <v>20055495</v>
      </c>
      <c r="H7" s="20" t="s">
        <v>203</v>
      </c>
      <c r="I7" s="46" t="s">
        <v>162</v>
      </c>
      <c r="J7" s="44" t="s">
        <v>157</v>
      </c>
      <c r="K7" s="45">
        <v>0</v>
      </c>
      <c r="L7" s="45">
        <v>20520300</v>
      </c>
      <c r="M7" s="47">
        <f t="shared" si="1"/>
        <v>20520300</v>
      </c>
    </row>
    <row r="8" spans="1:13" ht="52.5" customHeight="1" x14ac:dyDescent="0.3">
      <c r="A8" s="74" t="s">
        <v>15</v>
      </c>
      <c r="B8" s="74" t="s">
        <v>152</v>
      </c>
      <c r="C8" s="37" t="s">
        <v>153</v>
      </c>
      <c r="D8" s="33" t="s">
        <v>17</v>
      </c>
      <c r="E8" s="50">
        <v>9259350</v>
      </c>
      <c r="F8" s="48">
        <v>9259350</v>
      </c>
      <c r="G8" s="9">
        <f t="shared" si="0"/>
        <v>0</v>
      </c>
      <c r="H8" s="5" t="s">
        <v>177</v>
      </c>
      <c r="I8" s="46" t="s">
        <v>163</v>
      </c>
      <c r="J8" s="44" t="s">
        <v>158</v>
      </c>
      <c r="K8" s="45">
        <v>4533300</v>
      </c>
      <c r="L8" s="45">
        <v>52198650</v>
      </c>
      <c r="M8" s="47">
        <f t="shared" si="1"/>
        <v>56731950</v>
      </c>
    </row>
    <row r="9" spans="1:13" ht="33" x14ac:dyDescent="0.3">
      <c r="A9" s="75"/>
      <c r="B9" s="75"/>
      <c r="C9" s="37" t="s">
        <v>150</v>
      </c>
      <c r="D9" s="37" t="s">
        <v>151</v>
      </c>
      <c r="E9" s="50">
        <v>3285000</v>
      </c>
      <c r="F9" s="48">
        <v>3285000</v>
      </c>
      <c r="G9" s="9">
        <f t="shared" si="0"/>
        <v>0</v>
      </c>
      <c r="H9" s="5" t="s">
        <v>178</v>
      </c>
      <c r="I9" s="46" t="s">
        <v>164</v>
      </c>
      <c r="J9" s="44" t="s">
        <v>157</v>
      </c>
      <c r="K9" s="45">
        <v>3781400</v>
      </c>
      <c r="L9" s="45">
        <v>15132900</v>
      </c>
      <c r="M9" s="47">
        <f t="shared" si="1"/>
        <v>18914300</v>
      </c>
    </row>
    <row r="10" spans="1:13" ht="16.5" customHeight="1" x14ac:dyDescent="0.3">
      <c r="A10" s="33" t="s">
        <v>22</v>
      </c>
      <c r="B10" s="33" t="s">
        <v>22</v>
      </c>
      <c r="C10" s="33" t="s">
        <v>23</v>
      </c>
      <c r="D10" s="33" t="s">
        <v>72</v>
      </c>
      <c r="E10" s="50">
        <v>525</v>
      </c>
      <c r="F10" s="48">
        <v>630</v>
      </c>
      <c r="G10" s="9">
        <f t="shared" si="0"/>
        <v>105</v>
      </c>
      <c r="H10" s="5" t="s">
        <v>21</v>
      </c>
      <c r="I10" s="46" t="s">
        <v>165</v>
      </c>
      <c r="J10" s="44" t="s">
        <v>159</v>
      </c>
      <c r="K10" s="45">
        <v>0</v>
      </c>
      <c r="L10" s="45">
        <v>37828600</v>
      </c>
      <c r="M10" s="47">
        <f t="shared" si="1"/>
        <v>37828600</v>
      </c>
    </row>
    <row r="11" spans="1:13" ht="20.100000000000001" customHeight="1" x14ac:dyDescent="0.3">
      <c r="A11" s="34" t="s">
        <v>21</v>
      </c>
      <c r="B11" s="34" t="s">
        <v>21</v>
      </c>
      <c r="C11" s="33" t="s">
        <v>21</v>
      </c>
      <c r="D11" s="6" t="s">
        <v>24</v>
      </c>
      <c r="E11" s="51">
        <f>SUM(E5:E10)</f>
        <v>234511000</v>
      </c>
      <c r="F11" s="7">
        <f>SUM(F5:F10)</f>
        <v>252211000</v>
      </c>
      <c r="G11" s="9">
        <f t="shared" si="0"/>
        <v>17700000</v>
      </c>
      <c r="H11" s="5" t="s">
        <v>21</v>
      </c>
      <c r="I11" s="46" t="s">
        <v>169</v>
      </c>
      <c r="J11" s="44"/>
      <c r="M11" s="47">
        <f>SUM(M5:M10)</f>
        <v>178225850</v>
      </c>
    </row>
    <row r="12" spans="1:13" ht="53.25" customHeight="1" x14ac:dyDescent="0.3">
      <c r="A12" s="76" t="s">
        <v>25</v>
      </c>
      <c r="B12" s="84" t="s">
        <v>26</v>
      </c>
      <c r="C12" s="11" t="s">
        <v>27</v>
      </c>
      <c r="D12" s="54" t="s">
        <v>28</v>
      </c>
      <c r="E12" s="50">
        <v>139680000</v>
      </c>
      <c r="F12" s="48">
        <v>152640000</v>
      </c>
      <c r="G12" s="9">
        <f t="shared" si="0"/>
        <v>12960000</v>
      </c>
      <c r="H12" s="8" t="s">
        <v>179</v>
      </c>
      <c r="I12" s="46" t="s">
        <v>170</v>
      </c>
      <c r="J12" s="44"/>
      <c r="M12" s="47">
        <f>M11*80%</f>
        <v>142580680</v>
      </c>
    </row>
    <row r="13" spans="1:13" ht="78.75" customHeight="1" x14ac:dyDescent="0.3">
      <c r="A13" s="77"/>
      <c r="B13" s="84"/>
      <c r="C13" s="11" t="s">
        <v>154</v>
      </c>
      <c r="D13" s="40" t="s">
        <v>155</v>
      </c>
      <c r="E13" s="50">
        <v>2640000</v>
      </c>
      <c r="F13" s="48">
        <v>4840000</v>
      </c>
      <c r="G13" s="9">
        <f t="shared" si="0"/>
        <v>2200000</v>
      </c>
      <c r="H13" s="8" t="s">
        <v>180</v>
      </c>
      <c r="I13" s="46" t="s">
        <v>171</v>
      </c>
      <c r="M13" s="47">
        <f>M12*0.25</f>
        <v>35645170</v>
      </c>
    </row>
    <row r="14" spans="1:13" ht="20.100000000000001" customHeight="1" x14ac:dyDescent="0.3">
      <c r="A14" s="77"/>
      <c r="B14" s="84"/>
      <c r="C14" s="11" t="s">
        <v>29</v>
      </c>
      <c r="D14" s="54" t="s">
        <v>30</v>
      </c>
      <c r="E14" s="50">
        <v>11400000</v>
      </c>
      <c r="F14" s="48">
        <v>12450000</v>
      </c>
      <c r="G14" s="9">
        <f t="shared" si="0"/>
        <v>1050000</v>
      </c>
      <c r="H14" s="21" t="s">
        <v>181</v>
      </c>
    </row>
    <row r="15" spans="1:13" ht="65.25" customHeight="1" x14ac:dyDescent="0.3">
      <c r="A15" s="77"/>
      <c r="B15" s="84"/>
      <c r="C15" s="11" t="s">
        <v>31</v>
      </c>
      <c r="D15" s="54" t="s">
        <v>32</v>
      </c>
      <c r="E15" s="50">
        <v>10338590</v>
      </c>
      <c r="F15" s="48">
        <v>9588820</v>
      </c>
      <c r="G15" s="9">
        <f t="shared" si="0"/>
        <v>-749770</v>
      </c>
      <c r="H15" s="5" t="s">
        <v>182</v>
      </c>
    </row>
    <row r="16" spans="1:13" ht="20.100000000000001" customHeight="1" x14ac:dyDescent="0.3">
      <c r="A16" s="77"/>
      <c r="B16" s="84"/>
      <c r="C16" s="11" t="s">
        <v>33</v>
      </c>
      <c r="D16" s="33" t="s">
        <v>34</v>
      </c>
      <c r="E16" s="50">
        <v>600000</v>
      </c>
      <c r="F16" s="48">
        <v>720000</v>
      </c>
      <c r="G16" s="9">
        <f t="shared" si="0"/>
        <v>120000</v>
      </c>
      <c r="H16" s="5" t="s">
        <v>183</v>
      </c>
    </row>
    <row r="17" spans="1:8" ht="20.100000000000001" customHeight="1" x14ac:dyDescent="0.3">
      <c r="A17" s="77"/>
      <c r="B17" s="84"/>
      <c r="C17" s="12" t="s">
        <v>73</v>
      </c>
      <c r="D17" s="33"/>
      <c r="E17" s="51">
        <f>SUM(E12:E16)</f>
        <v>164658590</v>
      </c>
      <c r="F17" s="7">
        <f>SUM(F12:F16)</f>
        <v>180238820</v>
      </c>
      <c r="G17" s="9">
        <f t="shared" si="0"/>
        <v>15580230</v>
      </c>
      <c r="H17" s="5"/>
    </row>
    <row r="18" spans="1:8" ht="20.100000000000001" customHeight="1" x14ac:dyDescent="0.3">
      <c r="A18" s="77"/>
      <c r="B18" s="76" t="s">
        <v>98</v>
      </c>
      <c r="C18" s="11" t="s">
        <v>99</v>
      </c>
      <c r="D18" s="33" t="s">
        <v>100</v>
      </c>
      <c r="E18" s="50">
        <v>60000</v>
      </c>
      <c r="F18" s="48">
        <v>300000</v>
      </c>
      <c r="G18" s="9">
        <f t="shared" si="0"/>
        <v>240000</v>
      </c>
      <c r="H18" s="5" t="s">
        <v>184</v>
      </c>
    </row>
    <row r="19" spans="1:8" ht="15" customHeight="1" x14ac:dyDescent="0.3">
      <c r="A19" s="77"/>
      <c r="B19" s="77"/>
      <c r="C19" s="11" t="s">
        <v>143</v>
      </c>
      <c r="D19" s="37" t="s">
        <v>144</v>
      </c>
      <c r="E19" s="50">
        <v>30000</v>
      </c>
      <c r="F19" s="48">
        <v>30000</v>
      </c>
      <c r="G19" s="9">
        <f t="shared" si="0"/>
        <v>0</v>
      </c>
      <c r="H19" s="20" t="s">
        <v>185</v>
      </c>
    </row>
    <row r="20" spans="1:8" ht="15" customHeight="1" x14ac:dyDescent="0.3">
      <c r="A20" s="77"/>
      <c r="B20" s="81"/>
      <c r="C20" s="12" t="s">
        <v>73</v>
      </c>
      <c r="D20" s="38"/>
      <c r="E20" s="52">
        <f>SUM(E18:E19)</f>
        <v>90000</v>
      </c>
      <c r="F20" s="41">
        <f>SUM(F18:F19)</f>
        <v>330000</v>
      </c>
      <c r="G20" s="9">
        <f t="shared" si="0"/>
        <v>240000</v>
      </c>
      <c r="H20" s="20"/>
    </row>
    <row r="21" spans="1:8" ht="63.75" customHeight="1" x14ac:dyDescent="0.3">
      <c r="A21" s="77"/>
      <c r="B21" s="77" t="s">
        <v>101</v>
      </c>
      <c r="C21" s="42" t="s">
        <v>36</v>
      </c>
      <c r="D21" s="43" t="s">
        <v>37</v>
      </c>
      <c r="E21" s="53">
        <v>4918800</v>
      </c>
      <c r="F21" s="56">
        <v>3256800</v>
      </c>
      <c r="G21" s="9">
        <f t="shared" si="0"/>
        <v>-1662000</v>
      </c>
      <c r="H21" s="20" t="s">
        <v>186</v>
      </c>
    </row>
    <row r="22" spans="1:8" ht="65.25" customHeight="1" x14ac:dyDescent="0.3">
      <c r="A22" s="77"/>
      <c r="B22" s="77"/>
      <c r="C22" s="11" t="s">
        <v>38</v>
      </c>
      <c r="D22" s="33" t="s">
        <v>39</v>
      </c>
      <c r="E22" s="50">
        <v>7950000</v>
      </c>
      <c r="F22" s="48">
        <v>7944000</v>
      </c>
      <c r="G22" s="9">
        <f t="shared" si="0"/>
        <v>-6000</v>
      </c>
      <c r="H22" s="5" t="s">
        <v>187</v>
      </c>
    </row>
    <row r="23" spans="1:8" ht="38.25" customHeight="1" x14ac:dyDescent="0.3">
      <c r="A23" s="77"/>
      <c r="B23" s="77"/>
      <c r="C23" s="11" t="s">
        <v>40</v>
      </c>
      <c r="D23" s="33" t="s">
        <v>41</v>
      </c>
      <c r="E23" s="50">
        <v>3240000</v>
      </c>
      <c r="F23" s="48">
        <v>2240000</v>
      </c>
      <c r="G23" s="9">
        <f t="shared" si="0"/>
        <v>-1000000</v>
      </c>
      <c r="H23" s="5" t="s">
        <v>188</v>
      </c>
    </row>
    <row r="24" spans="1:8" ht="20.100000000000001" customHeight="1" x14ac:dyDescent="0.3">
      <c r="A24" s="77"/>
      <c r="B24" s="77"/>
      <c r="C24" s="11" t="s">
        <v>42</v>
      </c>
      <c r="D24" s="33" t="s">
        <v>43</v>
      </c>
      <c r="E24" s="50">
        <v>360000</v>
      </c>
      <c r="F24" s="48">
        <v>360000</v>
      </c>
      <c r="G24" s="9">
        <f t="shared" si="0"/>
        <v>0</v>
      </c>
      <c r="H24" s="5" t="s">
        <v>189</v>
      </c>
    </row>
    <row r="25" spans="1:8" ht="31.5" customHeight="1" x14ac:dyDescent="0.3">
      <c r="A25" s="77"/>
      <c r="B25" s="77"/>
      <c r="C25" s="11" t="s">
        <v>105</v>
      </c>
      <c r="D25" s="33" t="s">
        <v>106</v>
      </c>
      <c r="E25" s="50">
        <v>25200000</v>
      </c>
      <c r="F25" s="48">
        <v>24720000</v>
      </c>
      <c r="G25" s="9">
        <f t="shared" si="0"/>
        <v>-480000</v>
      </c>
      <c r="H25" s="5" t="s">
        <v>190</v>
      </c>
    </row>
    <row r="26" spans="1:8" ht="20.100000000000001" customHeight="1" x14ac:dyDescent="0.3">
      <c r="A26" s="81"/>
      <c r="B26" s="81"/>
      <c r="C26" s="12" t="s">
        <v>73</v>
      </c>
      <c r="D26" s="33"/>
      <c r="E26" s="51">
        <f>SUM(E21:E25)</f>
        <v>41668800</v>
      </c>
      <c r="F26" s="7">
        <f>SUM(F21:F25)</f>
        <v>38520800</v>
      </c>
      <c r="G26" s="9">
        <f t="shared" si="0"/>
        <v>-3148000</v>
      </c>
      <c r="H26" s="5"/>
    </row>
    <row r="27" spans="1:8" ht="20.100000000000001" customHeight="1" x14ac:dyDescent="0.3">
      <c r="A27" s="82" t="s">
        <v>44</v>
      </c>
      <c r="B27" s="76" t="s">
        <v>45</v>
      </c>
      <c r="C27" s="11" t="s">
        <v>45</v>
      </c>
      <c r="D27" s="33" t="s">
        <v>46</v>
      </c>
      <c r="E27" s="50">
        <v>1200000</v>
      </c>
      <c r="F27" s="48">
        <v>1200000</v>
      </c>
      <c r="G27" s="9">
        <f t="shared" si="0"/>
        <v>0</v>
      </c>
      <c r="H27" s="21" t="s">
        <v>191</v>
      </c>
    </row>
    <row r="28" spans="1:8" ht="20.100000000000001" customHeight="1" x14ac:dyDescent="0.3">
      <c r="A28" s="83"/>
      <c r="B28" s="77"/>
      <c r="C28" s="11" t="s">
        <v>47</v>
      </c>
      <c r="D28" s="33" t="s">
        <v>48</v>
      </c>
      <c r="E28" s="50">
        <v>1200000</v>
      </c>
      <c r="F28" s="48">
        <v>1200000</v>
      </c>
      <c r="G28" s="9">
        <f t="shared" si="0"/>
        <v>0</v>
      </c>
      <c r="H28" s="21" t="s">
        <v>192</v>
      </c>
    </row>
    <row r="29" spans="1:8" ht="20.25" customHeight="1" x14ac:dyDescent="0.3">
      <c r="A29" s="83"/>
      <c r="B29" s="77"/>
      <c r="C29" s="11" t="s">
        <v>49</v>
      </c>
      <c r="D29" s="33" t="s">
        <v>50</v>
      </c>
      <c r="E29" s="50">
        <v>600000</v>
      </c>
      <c r="F29" s="48">
        <v>600000</v>
      </c>
      <c r="G29" s="9">
        <f t="shared" si="0"/>
        <v>0</v>
      </c>
      <c r="H29" s="21" t="s">
        <v>193</v>
      </c>
    </row>
    <row r="30" spans="1:8" ht="20.100000000000001" customHeight="1" x14ac:dyDescent="0.3">
      <c r="A30" s="83"/>
      <c r="B30" s="81"/>
      <c r="C30" s="12" t="s">
        <v>73</v>
      </c>
      <c r="D30" s="33"/>
      <c r="E30" s="51">
        <f>SUM(E27:E29)</f>
        <v>3000000</v>
      </c>
      <c r="F30" s="7">
        <f>SUM(F27:F29)</f>
        <v>3000000</v>
      </c>
      <c r="G30" s="9">
        <f t="shared" si="0"/>
        <v>0</v>
      </c>
      <c r="H30" s="5"/>
    </row>
    <row r="31" spans="1:8" ht="20.100000000000001" customHeight="1" x14ac:dyDescent="0.3">
      <c r="A31" s="76" t="s">
        <v>51</v>
      </c>
      <c r="B31" s="78" t="s">
        <v>35</v>
      </c>
      <c r="C31" s="11" t="s">
        <v>16</v>
      </c>
      <c r="D31" s="33" t="s">
        <v>17</v>
      </c>
      <c r="E31" s="50">
        <v>15120000</v>
      </c>
      <c r="F31" s="48">
        <v>15120000</v>
      </c>
      <c r="G31" s="9">
        <f t="shared" si="0"/>
        <v>0</v>
      </c>
      <c r="H31" s="57" t="s">
        <v>194</v>
      </c>
    </row>
    <row r="32" spans="1:8" ht="30" customHeight="1" x14ac:dyDescent="0.3">
      <c r="A32" s="77"/>
      <c r="B32" s="78"/>
      <c r="C32" s="11" t="s">
        <v>52</v>
      </c>
      <c r="D32" s="33" t="s">
        <v>53</v>
      </c>
      <c r="E32" s="50">
        <v>3120000</v>
      </c>
      <c r="F32" s="48">
        <v>3720000</v>
      </c>
      <c r="G32" s="9">
        <f t="shared" si="0"/>
        <v>600000</v>
      </c>
      <c r="H32" s="5" t="s">
        <v>195</v>
      </c>
    </row>
    <row r="33" spans="1:12" ht="20.100000000000001" customHeight="1" x14ac:dyDescent="0.3">
      <c r="A33" s="77"/>
      <c r="B33" s="78"/>
      <c r="C33" s="11" t="s">
        <v>54</v>
      </c>
      <c r="D33" s="33" t="s">
        <v>55</v>
      </c>
      <c r="E33" s="50">
        <v>330000</v>
      </c>
      <c r="F33" s="48">
        <v>330000</v>
      </c>
      <c r="G33" s="9">
        <f t="shared" si="0"/>
        <v>0</v>
      </c>
      <c r="H33" s="5" t="s">
        <v>196</v>
      </c>
    </row>
    <row r="34" spans="1:12" ht="32.25" customHeight="1" x14ac:dyDescent="0.3">
      <c r="A34" s="77"/>
      <c r="B34" s="78"/>
      <c r="C34" s="11" t="s">
        <v>56</v>
      </c>
      <c r="D34" s="33" t="s">
        <v>57</v>
      </c>
      <c r="E34" s="50">
        <v>720000</v>
      </c>
      <c r="F34" s="48">
        <v>720000</v>
      </c>
      <c r="G34" s="9">
        <f t="shared" si="0"/>
        <v>0</v>
      </c>
      <c r="H34" s="5" t="s">
        <v>197</v>
      </c>
    </row>
    <row r="35" spans="1:12" ht="20.100000000000001" customHeight="1" x14ac:dyDescent="0.3">
      <c r="A35" s="77"/>
      <c r="B35" s="78"/>
      <c r="C35" s="11" t="s">
        <v>58</v>
      </c>
      <c r="D35" s="33" t="s">
        <v>75</v>
      </c>
      <c r="E35" s="50">
        <v>270000</v>
      </c>
      <c r="F35" s="48">
        <v>270000</v>
      </c>
      <c r="G35" s="9">
        <f t="shared" si="0"/>
        <v>0</v>
      </c>
      <c r="H35" s="5" t="s">
        <v>198</v>
      </c>
    </row>
    <row r="36" spans="1:12" ht="20.100000000000001" customHeight="1" x14ac:dyDescent="0.3">
      <c r="A36" s="77"/>
      <c r="B36" s="78"/>
      <c r="C36" s="12" t="s">
        <v>73</v>
      </c>
      <c r="D36" s="33"/>
      <c r="E36" s="51">
        <f>SUM(E31:E35)</f>
        <v>19560000</v>
      </c>
      <c r="F36" s="7">
        <f>SUM(F31:F35)</f>
        <v>20160000</v>
      </c>
      <c r="G36" s="9">
        <f t="shared" si="0"/>
        <v>600000</v>
      </c>
      <c r="H36" s="5"/>
      <c r="L36" t="s">
        <v>82</v>
      </c>
    </row>
    <row r="37" spans="1:12" ht="20.100000000000001" customHeight="1" x14ac:dyDescent="0.3">
      <c r="A37" s="77"/>
      <c r="B37" s="79" t="s">
        <v>145</v>
      </c>
      <c r="C37" s="33" t="s">
        <v>132</v>
      </c>
      <c r="D37" s="33" t="s">
        <v>133</v>
      </c>
      <c r="E37" s="50">
        <v>360000</v>
      </c>
      <c r="F37" s="48">
        <v>360000</v>
      </c>
      <c r="G37" s="9">
        <f t="shared" si="0"/>
        <v>0</v>
      </c>
      <c r="H37" s="5" t="s">
        <v>199</v>
      </c>
    </row>
    <row r="38" spans="1:12" ht="20.100000000000001" customHeight="1" x14ac:dyDescent="0.3">
      <c r="A38" s="77"/>
      <c r="B38" s="79"/>
      <c r="C38" s="33" t="s">
        <v>77</v>
      </c>
      <c r="D38" s="33" t="s">
        <v>78</v>
      </c>
      <c r="E38" s="50">
        <v>1200000</v>
      </c>
      <c r="F38" s="48">
        <v>1200000</v>
      </c>
      <c r="G38" s="9">
        <f t="shared" si="0"/>
        <v>0</v>
      </c>
      <c r="H38" s="5" t="s">
        <v>200</v>
      </c>
    </row>
    <row r="39" spans="1:12" ht="20.100000000000001" customHeight="1" x14ac:dyDescent="0.3">
      <c r="A39" s="77"/>
      <c r="B39" s="79"/>
      <c r="C39" s="6" t="s">
        <v>73</v>
      </c>
      <c r="D39" s="33"/>
      <c r="E39" s="7">
        <v>1800000</v>
      </c>
      <c r="F39" s="7">
        <f>SUM(F37:F38)</f>
        <v>1560000</v>
      </c>
      <c r="G39" s="9">
        <f t="shared" si="0"/>
        <v>-240000</v>
      </c>
      <c r="H39" s="5"/>
    </row>
    <row r="40" spans="1:12" ht="20.100000000000001" customHeight="1" x14ac:dyDescent="0.3">
      <c r="A40" s="76" t="s">
        <v>146</v>
      </c>
      <c r="B40" s="76" t="s">
        <v>146</v>
      </c>
      <c r="C40" s="11" t="s">
        <v>148</v>
      </c>
      <c r="D40" s="37" t="s">
        <v>149</v>
      </c>
      <c r="E40" s="39">
        <v>3000000</v>
      </c>
      <c r="F40" s="48">
        <v>8400000</v>
      </c>
      <c r="G40" s="9">
        <f t="shared" si="0"/>
        <v>5400000</v>
      </c>
      <c r="H40" s="5" t="s">
        <v>201</v>
      </c>
    </row>
    <row r="41" spans="1:12" ht="20.100000000000001" customHeight="1" x14ac:dyDescent="0.3">
      <c r="A41" s="81"/>
      <c r="B41" s="81"/>
      <c r="C41" s="12" t="s">
        <v>147</v>
      </c>
      <c r="D41" s="37"/>
      <c r="E41" s="7">
        <f>SUM(E40)</f>
        <v>3000000</v>
      </c>
      <c r="F41" s="7">
        <f>SUM(F40)</f>
        <v>8400000</v>
      </c>
      <c r="G41" s="9">
        <f t="shared" si="0"/>
        <v>5400000</v>
      </c>
      <c r="H41" s="5"/>
    </row>
    <row r="42" spans="1:12" ht="20.100000000000001" customHeight="1" x14ac:dyDescent="0.3">
      <c r="A42" s="80" t="s">
        <v>173</v>
      </c>
      <c r="B42" s="80" t="s">
        <v>174</v>
      </c>
      <c r="C42" s="33" t="s">
        <v>63</v>
      </c>
      <c r="D42" s="33" t="s">
        <v>64</v>
      </c>
      <c r="E42" s="35">
        <v>960000</v>
      </c>
      <c r="F42" s="48">
        <v>0</v>
      </c>
      <c r="G42" s="9">
        <f t="shared" si="0"/>
        <v>-960000</v>
      </c>
      <c r="H42" s="5"/>
    </row>
    <row r="43" spans="1:12" ht="20.100000000000001" customHeight="1" x14ac:dyDescent="0.3">
      <c r="A43" s="75"/>
      <c r="B43" s="75"/>
      <c r="C43" s="6" t="s">
        <v>73</v>
      </c>
      <c r="D43" s="33"/>
      <c r="E43" s="7">
        <f>SUM(E42:E42)</f>
        <v>960000</v>
      </c>
      <c r="F43" s="7">
        <f>SUM(F42:F42)</f>
        <v>0</v>
      </c>
      <c r="G43" s="9">
        <f t="shared" si="0"/>
        <v>-960000</v>
      </c>
      <c r="H43" s="5"/>
    </row>
    <row r="44" spans="1:12" ht="20.100000000000001" customHeight="1" x14ac:dyDescent="0.3">
      <c r="A44" s="74" t="s">
        <v>65</v>
      </c>
      <c r="B44" s="74" t="s">
        <v>65</v>
      </c>
      <c r="C44" s="33" t="s">
        <v>65</v>
      </c>
      <c r="D44" s="33" t="s">
        <v>66</v>
      </c>
      <c r="E44" s="35">
        <v>13610</v>
      </c>
      <c r="F44" s="48">
        <v>1380</v>
      </c>
      <c r="G44" s="9">
        <f t="shared" si="0"/>
        <v>-12230</v>
      </c>
      <c r="H44" s="5" t="s">
        <v>202</v>
      </c>
    </row>
    <row r="45" spans="1:12" ht="20.100000000000001" customHeight="1" x14ac:dyDescent="0.3">
      <c r="A45" s="75"/>
      <c r="B45" s="75"/>
      <c r="C45" s="6" t="s">
        <v>73</v>
      </c>
      <c r="D45" s="33"/>
      <c r="E45" s="7">
        <f>SUM(E44:E44)</f>
        <v>13610</v>
      </c>
      <c r="F45" s="7">
        <f>SUM(F44:F44)</f>
        <v>1380</v>
      </c>
      <c r="G45" s="9">
        <f t="shared" si="0"/>
        <v>-12230</v>
      </c>
      <c r="H45" s="5"/>
    </row>
    <row r="46" spans="1:12" ht="20.100000000000001" customHeight="1" x14ac:dyDescent="0.3">
      <c r="A46" s="13" t="s">
        <v>21</v>
      </c>
      <c r="B46" s="13" t="s">
        <v>21</v>
      </c>
      <c r="C46" s="13" t="s">
        <v>21</v>
      </c>
      <c r="D46" s="14" t="s">
        <v>69</v>
      </c>
      <c r="E46" s="15">
        <f>E17+E20+E26+E30+E36+E41+E39+E43+E45</f>
        <v>234751000</v>
      </c>
      <c r="F46" s="15">
        <f>F17+F20+F26+F30+F36+F39+F41+F43+F45</f>
        <v>252211000</v>
      </c>
      <c r="G46" s="49">
        <f t="shared" si="0"/>
        <v>17460000</v>
      </c>
      <c r="H46" s="16" t="s">
        <v>21</v>
      </c>
    </row>
    <row r="54" spans="6:6" x14ac:dyDescent="0.3">
      <c r="F54" t="s">
        <v>71</v>
      </c>
    </row>
  </sheetData>
  <mergeCells count="25">
    <mergeCell ref="A1:H1"/>
    <mergeCell ref="A3:D3"/>
    <mergeCell ref="E3:E4"/>
    <mergeCell ref="F3:F4"/>
    <mergeCell ref="G3:G4"/>
    <mergeCell ref="H3:H4"/>
    <mergeCell ref="A27:A30"/>
    <mergeCell ref="B27:B30"/>
    <mergeCell ref="A5:A6"/>
    <mergeCell ref="B5:B6"/>
    <mergeCell ref="A8:A9"/>
    <mergeCell ref="A12:A26"/>
    <mergeCell ref="B12:B17"/>
    <mergeCell ref="B21:B26"/>
    <mergeCell ref="B18:B20"/>
    <mergeCell ref="B8:B9"/>
    <mergeCell ref="A44:A45"/>
    <mergeCell ref="B44:B45"/>
    <mergeCell ref="A31:A39"/>
    <mergeCell ref="B31:B36"/>
    <mergeCell ref="B37:B39"/>
    <mergeCell ref="A42:A43"/>
    <mergeCell ref="B42:B43"/>
    <mergeCell ref="A40:A41"/>
    <mergeCell ref="B40:B41"/>
  </mergeCells>
  <phoneticPr fontId="1" type="noConversion"/>
  <pageMargins left="0.70866141732283472" right="0.70866141732283472" top="0.74803149606299213" bottom="0.55118110236220474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topLeftCell="C1" zoomScale="130" zoomScaleNormal="110" zoomScaleSheetLayoutView="130" workbookViewId="0">
      <selection activeCell="F46" sqref="F46"/>
    </sheetView>
  </sheetViews>
  <sheetFormatPr defaultRowHeight="16.5" x14ac:dyDescent="0.3"/>
  <cols>
    <col min="1" max="1" width="10.5" customWidth="1"/>
    <col min="2" max="2" width="12.625" customWidth="1"/>
    <col min="3" max="3" width="13.875" customWidth="1"/>
    <col min="4" max="4" width="22" customWidth="1"/>
    <col min="5" max="5" width="17.625" customWidth="1"/>
    <col min="6" max="6" width="15.25" customWidth="1"/>
    <col min="7" max="7" width="12.5" customWidth="1"/>
    <col min="8" max="8" width="48.5" customWidth="1"/>
    <col min="9" max="9" width="12.125" customWidth="1"/>
    <col min="11" max="11" width="10.375" bestFit="1" customWidth="1"/>
    <col min="12" max="12" width="11.5" bestFit="1" customWidth="1"/>
    <col min="13" max="13" width="12.625" bestFit="1" customWidth="1"/>
  </cols>
  <sheetData>
    <row r="1" spans="1:13" ht="49.5" customHeight="1" x14ac:dyDescent="0.3">
      <c r="A1" s="85" t="s">
        <v>215</v>
      </c>
      <c r="B1" s="86"/>
      <c r="C1" s="86"/>
      <c r="D1" s="86"/>
      <c r="E1" s="86"/>
      <c r="F1" s="86"/>
      <c r="G1" s="86"/>
      <c r="H1" s="86"/>
    </row>
    <row r="2" spans="1:13" ht="17.25" customHeight="1" x14ac:dyDescent="0.3">
      <c r="H2" s="1" t="s">
        <v>70</v>
      </c>
    </row>
    <row r="3" spans="1:13" x14ac:dyDescent="0.3">
      <c r="A3" s="92" t="s">
        <v>0</v>
      </c>
      <c r="B3" s="93"/>
      <c r="C3" s="93"/>
      <c r="D3" s="94"/>
      <c r="E3" s="95" t="s">
        <v>1</v>
      </c>
      <c r="F3" s="95" t="s">
        <v>156</v>
      </c>
      <c r="G3" s="95" t="s">
        <v>3</v>
      </c>
      <c r="H3" s="95" t="s">
        <v>81</v>
      </c>
    </row>
    <row r="4" spans="1:13" x14ac:dyDescent="0.3">
      <c r="A4" s="65" t="s">
        <v>4</v>
      </c>
      <c r="B4" s="65" t="s">
        <v>5</v>
      </c>
      <c r="C4" s="65" t="s">
        <v>6</v>
      </c>
      <c r="D4" s="65" t="s">
        <v>7</v>
      </c>
      <c r="E4" s="96"/>
      <c r="F4" s="96"/>
      <c r="G4" s="96"/>
      <c r="H4" s="96"/>
      <c r="K4" s="55"/>
      <c r="L4" s="55"/>
      <c r="M4" s="55"/>
    </row>
    <row r="5" spans="1:13" ht="54.75" customHeight="1" x14ac:dyDescent="0.3">
      <c r="A5" s="74" t="s">
        <v>8</v>
      </c>
      <c r="B5" s="74" t="s">
        <v>9</v>
      </c>
      <c r="C5" s="3" t="s">
        <v>10</v>
      </c>
      <c r="D5" s="3" t="s">
        <v>10</v>
      </c>
      <c r="E5" s="9">
        <v>12734850</v>
      </c>
      <c r="F5" s="68">
        <v>2501480</v>
      </c>
      <c r="G5" s="9">
        <f>F5-E5</f>
        <v>-10233370</v>
      </c>
      <c r="H5" s="69" t="s">
        <v>216</v>
      </c>
      <c r="I5" s="46"/>
      <c r="J5" s="55"/>
      <c r="K5" s="45"/>
      <c r="L5" s="45"/>
      <c r="M5" s="47"/>
    </row>
    <row r="6" spans="1:13" ht="26.25" customHeight="1" x14ac:dyDescent="0.3">
      <c r="A6" s="75"/>
      <c r="B6" s="75"/>
      <c r="C6" s="61" t="s">
        <v>11</v>
      </c>
      <c r="D6" s="61" t="s">
        <v>11</v>
      </c>
      <c r="E6" s="64">
        <v>23355000</v>
      </c>
      <c r="F6" s="72">
        <v>4920000</v>
      </c>
      <c r="G6" s="9">
        <f t="shared" ref="G6:G47" si="0">F6-E6</f>
        <v>-18435000</v>
      </c>
      <c r="H6" s="70" t="s">
        <v>217</v>
      </c>
      <c r="I6" s="46"/>
      <c r="J6" s="55"/>
      <c r="K6" s="45"/>
      <c r="L6" s="45"/>
      <c r="M6" s="47"/>
    </row>
    <row r="7" spans="1:13" ht="132.75" customHeight="1" x14ac:dyDescent="0.3">
      <c r="A7" s="61" t="s">
        <v>12</v>
      </c>
      <c r="B7" s="61" t="s">
        <v>12</v>
      </c>
      <c r="C7" s="61" t="s">
        <v>13</v>
      </c>
      <c r="D7" s="61" t="s">
        <v>14</v>
      </c>
      <c r="E7" s="64">
        <v>203576170</v>
      </c>
      <c r="F7" s="72">
        <v>50272660</v>
      </c>
      <c r="G7" s="9">
        <f t="shared" si="0"/>
        <v>-153303510</v>
      </c>
      <c r="H7" s="71" t="s">
        <v>232</v>
      </c>
      <c r="I7" s="46"/>
      <c r="J7" s="55"/>
      <c r="K7" s="45"/>
      <c r="L7" s="45"/>
      <c r="M7" s="47"/>
    </row>
    <row r="8" spans="1:13" ht="52.5" customHeight="1" x14ac:dyDescent="0.3">
      <c r="A8" s="74" t="s">
        <v>15</v>
      </c>
      <c r="B8" s="74" t="s">
        <v>152</v>
      </c>
      <c r="C8" s="61" t="s">
        <v>153</v>
      </c>
      <c r="D8" s="61" t="s">
        <v>17</v>
      </c>
      <c r="E8" s="64">
        <v>9259350</v>
      </c>
      <c r="F8" s="72">
        <v>2275290</v>
      </c>
      <c r="G8" s="9">
        <f t="shared" si="0"/>
        <v>-6984060</v>
      </c>
      <c r="H8" s="70" t="s">
        <v>231</v>
      </c>
      <c r="I8" s="46"/>
      <c r="J8" s="55"/>
      <c r="K8" s="45"/>
      <c r="L8" s="45"/>
      <c r="M8" s="47"/>
    </row>
    <row r="9" spans="1:13" ht="23.25" customHeight="1" x14ac:dyDescent="0.3">
      <c r="A9" s="75"/>
      <c r="B9" s="75"/>
      <c r="C9" s="61" t="s">
        <v>150</v>
      </c>
      <c r="D9" s="61" t="s">
        <v>151</v>
      </c>
      <c r="E9" s="64">
        <v>3285000</v>
      </c>
      <c r="F9" s="72">
        <v>1104000</v>
      </c>
      <c r="G9" s="9">
        <f t="shared" si="0"/>
        <v>-2181000</v>
      </c>
      <c r="H9" s="70" t="s">
        <v>230</v>
      </c>
      <c r="I9" s="46"/>
      <c r="J9" s="55"/>
      <c r="K9" s="45"/>
      <c r="L9" s="45"/>
      <c r="M9" s="47"/>
    </row>
    <row r="10" spans="1:13" ht="16.5" customHeight="1" x14ac:dyDescent="0.3">
      <c r="A10" s="61" t="s">
        <v>22</v>
      </c>
      <c r="B10" s="61" t="s">
        <v>22</v>
      </c>
      <c r="C10" s="61" t="s">
        <v>23</v>
      </c>
      <c r="D10" s="61" t="s">
        <v>72</v>
      </c>
      <c r="E10" s="64">
        <v>630</v>
      </c>
      <c r="F10" s="64">
        <v>570</v>
      </c>
      <c r="G10" s="9">
        <f t="shared" si="0"/>
        <v>-60</v>
      </c>
      <c r="H10" s="5" t="s">
        <v>21</v>
      </c>
      <c r="I10" s="46"/>
      <c r="J10" s="55"/>
      <c r="K10" s="45"/>
      <c r="L10" s="45"/>
      <c r="M10" s="47"/>
    </row>
    <row r="11" spans="1:13" ht="20.100000000000001" customHeight="1" x14ac:dyDescent="0.3">
      <c r="A11" s="63" t="s">
        <v>21</v>
      </c>
      <c r="B11" s="63" t="s">
        <v>21</v>
      </c>
      <c r="C11" s="61" t="s">
        <v>21</v>
      </c>
      <c r="D11" s="60" t="s">
        <v>24</v>
      </c>
      <c r="E11" s="66">
        <f>SUM(E5:E10)</f>
        <v>252211000</v>
      </c>
      <c r="F11" s="7">
        <f>SUM(F5:F10)</f>
        <v>61074000</v>
      </c>
      <c r="G11" s="9">
        <f t="shared" si="0"/>
        <v>-191137000</v>
      </c>
      <c r="H11" s="5" t="s">
        <v>21</v>
      </c>
      <c r="I11" s="46"/>
      <c r="J11" s="55"/>
      <c r="M11" s="47"/>
    </row>
    <row r="12" spans="1:13" ht="26.25" customHeight="1" x14ac:dyDescent="0.3">
      <c r="A12" s="76" t="s">
        <v>25</v>
      </c>
      <c r="B12" s="84" t="s">
        <v>26</v>
      </c>
      <c r="C12" s="59" t="s">
        <v>204</v>
      </c>
      <c r="D12" s="78" t="s">
        <v>28</v>
      </c>
      <c r="E12" s="58">
        <v>107760000</v>
      </c>
      <c r="F12" s="67">
        <v>22200000</v>
      </c>
      <c r="G12" s="9">
        <f t="shared" si="0"/>
        <v>-85560000</v>
      </c>
      <c r="H12" s="8" t="s">
        <v>228</v>
      </c>
      <c r="I12" s="46"/>
      <c r="J12" s="55"/>
      <c r="M12" s="47"/>
    </row>
    <row r="13" spans="1:13" ht="27" customHeight="1" x14ac:dyDescent="0.3">
      <c r="A13" s="77"/>
      <c r="B13" s="84"/>
      <c r="C13" s="59" t="s">
        <v>205</v>
      </c>
      <c r="D13" s="78"/>
      <c r="E13" s="58">
        <v>44880000</v>
      </c>
      <c r="F13" s="67">
        <v>11670000</v>
      </c>
      <c r="G13" s="9">
        <f t="shared" si="0"/>
        <v>-33210000</v>
      </c>
      <c r="H13" s="8" t="s">
        <v>229</v>
      </c>
      <c r="I13" s="46"/>
      <c r="J13" s="55"/>
      <c r="M13" s="47"/>
    </row>
    <row r="14" spans="1:13" ht="65.25" customHeight="1" x14ac:dyDescent="0.3">
      <c r="A14" s="77"/>
      <c r="B14" s="84"/>
      <c r="C14" s="59" t="s">
        <v>210</v>
      </c>
      <c r="D14" s="78" t="s">
        <v>155</v>
      </c>
      <c r="E14" s="58">
        <v>2440000</v>
      </c>
      <c r="F14" s="67">
        <v>1940000</v>
      </c>
      <c r="G14" s="9">
        <f t="shared" si="0"/>
        <v>-500000</v>
      </c>
      <c r="H14" s="8" t="s">
        <v>239</v>
      </c>
      <c r="I14" s="46"/>
      <c r="M14" s="47"/>
    </row>
    <row r="15" spans="1:13" ht="39.75" customHeight="1" x14ac:dyDescent="0.3">
      <c r="A15" s="77"/>
      <c r="B15" s="84"/>
      <c r="C15" s="59" t="s">
        <v>211</v>
      </c>
      <c r="D15" s="78"/>
      <c r="E15" s="58">
        <v>2400000</v>
      </c>
      <c r="F15" s="67">
        <v>700000</v>
      </c>
      <c r="G15" s="9"/>
      <c r="H15" s="8" t="s">
        <v>240</v>
      </c>
      <c r="I15" s="46"/>
      <c r="M15" s="47"/>
    </row>
    <row r="16" spans="1:13" ht="28.5" customHeight="1" x14ac:dyDescent="0.3">
      <c r="A16" s="77"/>
      <c r="B16" s="84"/>
      <c r="C16" s="59" t="s">
        <v>206</v>
      </c>
      <c r="D16" s="78" t="s">
        <v>30</v>
      </c>
      <c r="E16" s="58">
        <v>8800000</v>
      </c>
      <c r="F16" s="67">
        <v>1850000</v>
      </c>
      <c r="G16" s="9">
        <f t="shared" si="0"/>
        <v>-6950000</v>
      </c>
      <c r="H16" s="21" t="s">
        <v>233</v>
      </c>
    </row>
    <row r="17" spans="1:8" ht="29.25" customHeight="1" x14ac:dyDescent="0.3">
      <c r="A17" s="77"/>
      <c r="B17" s="84"/>
      <c r="C17" s="59" t="s">
        <v>207</v>
      </c>
      <c r="D17" s="78"/>
      <c r="E17" s="58">
        <v>3650000</v>
      </c>
      <c r="F17" s="67">
        <v>972500</v>
      </c>
      <c r="G17" s="9">
        <f t="shared" si="0"/>
        <v>-2677500</v>
      </c>
      <c r="H17" s="21" t="s">
        <v>234</v>
      </c>
    </row>
    <row r="18" spans="1:8" ht="56.25" customHeight="1" x14ac:dyDescent="0.3">
      <c r="A18" s="77"/>
      <c r="B18" s="84"/>
      <c r="C18" s="59" t="s">
        <v>208</v>
      </c>
      <c r="D18" s="78" t="s">
        <v>32</v>
      </c>
      <c r="E18" s="58">
        <v>6736430</v>
      </c>
      <c r="F18" s="67">
        <v>1203190</v>
      </c>
      <c r="G18" s="9">
        <f t="shared" si="0"/>
        <v>-5533240</v>
      </c>
      <c r="H18" s="5" t="s">
        <v>244</v>
      </c>
    </row>
    <row r="19" spans="1:8" ht="65.25" customHeight="1" x14ac:dyDescent="0.3">
      <c r="A19" s="77"/>
      <c r="B19" s="84"/>
      <c r="C19" s="59" t="s">
        <v>209</v>
      </c>
      <c r="D19" s="78"/>
      <c r="E19" s="58">
        <v>2852390</v>
      </c>
      <c r="F19" s="67">
        <v>910590</v>
      </c>
      <c r="G19" s="9">
        <f t="shared" si="0"/>
        <v>-1941800</v>
      </c>
      <c r="H19" s="5" t="s">
        <v>243</v>
      </c>
    </row>
    <row r="20" spans="1:8" ht="20.100000000000001" customHeight="1" x14ac:dyDescent="0.3">
      <c r="A20" s="77"/>
      <c r="B20" s="84"/>
      <c r="C20" s="12" t="s">
        <v>73</v>
      </c>
      <c r="D20" s="61"/>
      <c r="E20" s="7">
        <f>SUM(E12:E19)</f>
        <v>179518820</v>
      </c>
      <c r="F20" s="7">
        <f>SUM(F12:F19)</f>
        <v>41446280</v>
      </c>
      <c r="G20" s="9">
        <f t="shared" si="0"/>
        <v>-138072540</v>
      </c>
      <c r="H20" s="5"/>
    </row>
    <row r="21" spans="1:8" ht="20.100000000000001" customHeight="1" x14ac:dyDescent="0.3">
      <c r="A21" s="77"/>
      <c r="B21" s="76" t="s">
        <v>98</v>
      </c>
      <c r="C21" s="11" t="s">
        <v>99</v>
      </c>
      <c r="D21" s="61" t="s">
        <v>100</v>
      </c>
      <c r="E21" s="64">
        <v>300000</v>
      </c>
      <c r="F21" s="72">
        <v>50000</v>
      </c>
      <c r="G21" s="9">
        <f t="shared" si="0"/>
        <v>-250000</v>
      </c>
      <c r="H21" s="5" t="s">
        <v>227</v>
      </c>
    </row>
    <row r="22" spans="1:8" ht="20.25" customHeight="1" x14ac:dyDescent="0.3">
      <c r="A22" s="77"/>
      <c r="B22" s="81"/>
      <c r="C22" s="12" t="s">
        <v>73</v>
      </c>
      <c r="D22" s="43"/>
      <c r="E22" s="66">
        <f>SUM(E21:E21)</f>
        <v>300000</v>
      </c>
      <c r="F22" s="66">
        <f>SUM(F21:F21)</f>
        <v>50000</v>
      </c>
      <c r="G22" s="9">
        <f t="shared" si="0"/>
        <v>-250000</v>
      </c>
      <c r="H22" s="20"/>
    </row>
    <row r="23" spans="1:8" ht="15" customHeight="1" x14ac:dyDescent="0.3">
      <c r="A23" s="77"/>
      <c r="B23" s="62"/>
      <c r="C23" s="11" t="s">
        <v>143</v>
      </c>
      <c r="D23" s="61" t="s">
        <v>144</v>
      </c>
      <c r="E23" s="64">
        <v>30000</v>
      </c>
      <c r="F23" s="72">
        <v>15000</v>
      </c>
      <c r="G23" s="9">
        <f t="shared" ref="G23" si="1">F23-E23</f>
        <v>-15000</v>
      </c>
      <c r="H23" s="20" t="s">
        <v>226</v>
      </c>
    </row>
    <row r="24" spans="1:8" ht="64.5" customHeight="1" x14ac:dyDescent="0.3">
      <c r="A24" s="77"/>
      <c r="B24" s="77" t="s">
        <v>101</v>
      </c>
      <c r="C24" s="42" t="s">
        <v>36</v>
      </c>
      <c r="D24" s="43" t="s">
        <v>37</v>
      </c>
      <c r="E24" s="56">
        <v>3526800</v>
      </c>
      <c r="F24" s="73">
        <v>898500</v>
      </c>
      <c r="G24" s="9">
        <f t="shared" si="0"/>
        <v>-2628300</v>
      </c>
      <c r="H24" s="20" t="s">
        <v>235</v>
      </c>
    </row>
    <row r="25" spans="1:8" ht="60" customHeight="1" x14ac:dyDescent="0.3">
      <c r="A25" s="77"/>
      <c r="B25" s="77"/>
      <c r="C25" s="11" t="s">
        <v>38</v>
      </c>
      <c r="D25" s="61" t="s">
        <v>39</v>
      </c>
      <c r="E25" s="64">
        <v>7944000</v>
      </c>
      <c r="F25" s="72">
        <v>2245000</v>
      </c>
      <c r="G25" s="9">
        <f t="shared" si="0"/>
        <v>-5699000</v>
      </c>
      <c r="H25" s="5" t="s">
        <v>236</v>
      </c>
    </row>
    <row r="26" spans="1:8" ht="45" customHeight="1" x14ac:dyDescent="0.3">
      <c r="A26" s="77"/>
      <c r="B26" s="77"/>
      <c r="C26" s="11" t="s">
        <v>40</v>
      </c>
      <c r="D26" s="61" t="s">
        <v>41</v>
      </c>
      <c r="E26" s="64">
        <v>2240000</v>
      </c>
      <c r="F26" s="72">
        <v>180000</v>
      </c>
      <c r="G26" s="9">
        <f t="shared" si="0"/>
        <v>-2060000</v>
      </c>
      <c r="H26" s="5" t="s">
        <v>238</v>
      </c>
    </row>
    <row r="27" spans="1:8" ht="20.100000000000001" customHeight="1" x14ac:dyDescent="0.3">
      <c r="A27" s="77"/>
      <c r="B27" s="77"/>
      <c r="C27" s="11" t="s">
        <v>42</v>
      </c>
      <c r="D27" s="61" t="s">
        <v>43</v>
      </c>
      <c r="E27" s="64">
        <v>360000</v>
      </c>
      <c r="F27" s="72">
        <v>90000</v>
      </c>
      <c r="G27" s="9">
        <f t="shared" si="0"/>
        <v>-270000</v>
      </c>
      <c r="H27" s="5" t="s">
        <v>237</v>
      </c>
    </row>
    <row r="28" spans="1:8" ht="72.75" customHeight="1" x14ac:dyDescent="0.3">
      <c r="A28" s="77"/>
      <c r="B28" s="77"/>
      <c r="C28" s="11" t="s">
        <v>105</v>
      </c>
      <c r="D28" s="61" t="s">
        <v>212</v>
      </c>
      <c r="E28" s="64">
        <v>25200000</v>
      </c>
      <c r="F28" s="72">
        <v>7260000</v>
      </c>
      <c r="G28" s="9">
        <f t="shared" si="0"/>
        <v>-17940000</v>
      </c>
      <c r="H28" s="5" t="s">
        <v>225</v>
      </c>
    </row>
    <row r="29" spans="1:8" ht="18" customHeight="1" x14ac:dyDescent="0.3">
      <c r="A29" s="81"/>
      <c r="B29" s="81"/>
      <c r="C29" s="12" t="s">
        <v>73</v>
      </c>
      <c r="D29" s="61"/>
      <c r="E29" s="7">
        <f>SUM(E23:E28)</f>
        <v>39300800</v>
      </c>
      <c r="F29" s="7">
        <f>SUM(F23:F28)</f>
        <v>10688500</v>
      </c>
      <c r="G29" s="9">
        <f t="shared" si="0"/>
        <v>-28612300</v>
      </c>
      <c r="H29" s="5"/>
    </row>
    <row r="30" spans="1:8" ht="18" customHeight="1" x14ac:dyDescent="0.3">
      <c r="A30" s="82" t="s">
        <v>44</v>
      </c>
      <c r="B30" s="76" t="s">
        <v>45</v>
      </c>
      <c r="C30" s="11" t="s">
        <v>45</v>
      </c>
      <c r="D30" s="61" t="s">
        <v>46</v>
      </c>
      <c r="E30" s="64">
        <v>1200000</v>
      </c>
      <c r="F30" s="72">
        <v>150000</v>
      </c>
      <c r="G30" s="9">
        <f t="shared" si="0"/>
        <v>-1050000</v>
      </c>
      <c r="H30" s="21" t="s">
        <v>224</v>
      </c>
    </row>
    <row r="31" spans="1:8" ht="18" customHeight="1" x14ac:dyDescent="0.3">
      <c r="A31" s="83"/>
      <c r="B31" s="77"/>
      <c r="C31" s="11" t="s">
        <v>47</v>
      </c>
      <c r="D31" s="61" t="s">
        <v>48</v>
      </c>
      <c r="E31" s="64">
        <v>1200000</v>
      </c>
      <c r="F31" s="72">
        <v>300000</v>
      </c>
      <c r="G31" s="9">
        <f t="shared" si="0"/>
        <v>-900000</v>
      </c>
      <c r="H31" s="21" t="s">
        <v>223</v>
      </c>
    </row>
    <row r="32" spans="1:8" ht="18" customHeight="1" x14ac:dyDescent="0.3">
      <c r="A32" s="83"/>
      <c r="B32" s="77"/>
      <c r="C32" s="11" t="s">
        <v>49</v>
      </c>
      <c r="D32" s="61" t="s">
        <v>50</v>
      </c>
      <c r="E32" s="64">
        <v>600000</v>
      </c>
      <c r="F32" s="72">
        <v>150000</v>
      </c>
      <c r="G32" s="9">
        <f t="shared" si="0"/>
        <v>-450000</v>
      </c>
      <c r="H32" s="21" t="s">
        <v>222</v>
      </c>
    </row>
    <row r="33" spans="1:12" ht="18" customHeight="1" x14ac:dyDescent="0.3">
      <c r="A33" s="83"/>
      <c r="B33" s="81"/>
      <c r="C33" s="12" t="s">
        <v>73</v>
      </c>
      <c r="D33" s="61"/>
      <c r="E33" s="7">
        <f>SUM(E30:E32)</f>
        <v>3000000</v>
      </c>
      <c r="F33" s="7">
        <f>SUM(F30:F32)</f>
        <v>600000</v>
      </c>
      <c r="G33" s="9">
        <f t="shared" si="0"/>
        <v>-2400000</v>
      </c>
      <c r="H33" s="5"/>
    </row>
    <row r="34" spans="1:12" ht="33.75" customHeight="1" x14ac:dyDescent="0.3">
      <c r="A34" s="76" t="s">
        <v>51</v>
      </c>
      <c r="B34" s="78" t="s">
        <v>35</v>
      </c>
      <c r="C34" s="11" t="s">
        <v>16</v>
      </c>
      <c r="D34" s="61" t="s">
        <v>17</v>
      </c>
      <c r="E34" s="64">
        <v>15450000</v>
      </c>
      <c r="F34" s="72">
        <v>5321000</v>
      </c>
      <c r="G34" s="9">
        <f t="shared" si="0"/>
        <v>-10129000</v>
      </c>
      <c r="H34" s="57" t="s">
        <v>221</v>
      </c>
    </row>
    <row r="35" spans="1:12" ht="36.75" customHeight="1" x14ac:dyDescent="0.3">
      <c r="A35" s="77"/>
      <c r="B35" s="78"/>
      <c r="C35" s="11" t="s">
        <v>52</v>
      </c>
      <c r="D35" s="61" t="s">
        <v>53</v>
      </c>
      <c r="E35" s="64">
        <v>3720000</v>
      </c>
      <c r="F35" s="72">
        <v>990000</v>
      </c>
      <c r="G35" s="9">
        <f t="shared" si="0"/>
        <v>-2730000</v>
      </c>
      <c r="H35" s="5" t="s">
        <v>241</v>
      </c>
    </row>
    <row r="36" spans="1:12" ht="18" customHeight="1" x14ac:dyDescent="0.3">
      <c r="A36" s="77"/>
      <c r="B36" s="78"/>
      <c r="C36" s="11" t="s">
        <v>56</v>
      </c>
      <c r="D36" s="61" t="s">
        <v>57</v>
      </c>
      <c r="E36" s="64">
        <v>720000</v>
      </c>
      <c r="F36" s="72">
        <v>90000</v>
      </c>
      <c r="G36" s="9">
        <f t="shared" si="0"/>
        <v>-630000</v>
      </c>
      <c r="H36" s="5" t="s">
        <v>220</v>
      </c>
    </row>
    <row r="37" spans="1:12" ht="18" customHeight="1" x14ac:dyDescent="0.3">
      <c r="A37" s="77"/>
      <c r="B37" s="78"/>
      <c r="C37" s="12" t="s">
        <v>73</v>
      </c>
      <c r="D37" s="61"/>
      <c r="E37" s="7">
        <f>SUM(E34:E36)</f>
        <v>19890000</v>
      </c>
      <c r="F37" s="7">
        <f>SUM(F34:F36)</f>
        <v>6401000</v>
      </c>
      <c r="G37" s="9">
        <f t="shared" si="0"/>
        <v>-13489000</v>
      </c>
      <c r="H37" s="5"/>
      <c r="L37" t="s">
        <v>82</v>
      </c>
    </row>
    <row r="38" spans="1:12" ht="18" customHeight="1" x14ac:dyDescent="0.3">
      <c r="A38" s="77"/>
      <c r="B38" s="79" t="s">
        <v>145</v>
      </c>
      <c r="C38" s="61" t="s">
        <v>132</v>
      </c>
      <c r="D38" s="61" t="s">
        <v>133</v>
      </c>
      <c r="E38" s="64">
        <v>360000</v>
      </c>
      <c r="F38" s="72">
        <v>87000</v>
      </c>
      <c r="G38" s="9">
        <f t="shared" si="0"/>
        <v>-273000</v>
      </c>
      <c r="H38" s="5" t="s">
        <v>242</v>
      </c>
    </row>
    <row r="39" spans="1:12" ht="18" customHeight="1" x14ac:dyDescent="0.3">
      <c r="A39" s="77"/>
      <c r="B39" s="79"/>
      <c r="C39" s="61" t="s">
        <v>77</v>
      </c>
      <c r="D39" s="61" t="s">
        <v>78</v>
      </c>
      <c r="E39" s="64">
        <v>1200000</v>
      </c>
      <c r="F39" s="72">
        <v>300000</v>
      </c>
      <c r="G39" s="9">
        <f t="shared" si="0"/>
        <v>-900000</v>
      </c>
      <c r="H39" s="5" t="s">
        <v>219</v>
      </c>
    </row>
    <row r="40" spans="1:12" ht="18" customHeight="1" x14ac:dyDescent="0.3">
      <c r="A40" s="77"/>
      <c r="B40" s="79"/>
      <c r="C40" s="6" t="s">
        <v>73</v>
      </c>
      <c r="D40" s="61"/>
      <c r="E40" s="7">
        <v>1800000</v>
      </c>
      <c r="F40" s="7">
        <f>SUM(F38:F39)</f>
        <v>387000</v>
      </c>
      <c r="G40" s="9">
        <f t="shared" si="0"/>
        <v>-1413000</v>
      </c>
      <c r="H40" s="5"/>
    </row>
    <row r="41" spans="1:12" ht="18" customHeight="1" x14ac:dyDescent="0.3">
      <c r="A41" s="76" t="s">
        <v>146</v>
      </c>
      <c r="B41" s="76" t="s">
        <v>146</v>
      </c>
      <c r="C41" s="11" t="s">
        <v>148</v>
      </c>
      <c r="D41" s="61" t="s">
        <v>149</v>
      </c>
      <c r="E41" s="64">
        <v>8400000</v>
      </c>
      <c r="F41" s="72">
        <v>1500000</v>
      </c>
      <c r="G41" s="9">
        <f t="shared" si="0"/>
        <v>-6900000</v>
      </c>
      <c r="H41" s="5" t="s">
        <v>218</v>
      </c>
    </row>
    <row r="42" spans="1:12" ht="18" customHeight="1" x14ac:dyDescent="0.3">
      <c r="A42" s="81"/>
      <c r="B42" s="81"/>
      <c r="C42" s="12" t="s">
        <v>97</v>
      </c>
      <c r="D42" s="61"/>
      <c r="E42" s="7">
        <f>SUM(E41)</f>
        <v>8400000</v>
      </c>
      <c r="F42" s="7">
        <f>SUM(F41)</f>
        <v>1500000</v>
      </c>
      <c r="G42" s="9">
        <f t="shared" si="0"/>
        <v>-6900000</v>
      </c>
      <c r="H42" s="5"/>
    </row>
    <row r="43" spans="1:12" ht="18" customHeight="1" x14ac:dyDescent="0.3">
      <c r="A43" s="80" t="s">
        <v>173</v>
      </c>
      <c r="B43" s="80" t="s">
        <v>79</v>
      </c>
      <c r="C43" s="61" t="s">
        <v>63</v>
      </c>
      <c r="D43" s="61" t="s">
        <v>64</v>
      </c>
      <c r="E43" s="64">
        <v>0</v>
      </c>
      <c r="F43" s="64">
        <v>0</v>
      </c>
      <c r="G43" s="9">
        <f t="shared" si="0"/>
        <v>0</v>
      </c>
      <c r="H43" s="5"/>
    </row>
    <row r="44" spans="1:12" ht="18" customHeight="1" x14ac:dyDescent="0.3">
      <c r="A44" s="75"/>
      <c r="B44" s="75"/>
      <c r="C44" s="6" t="s">
        <v>73</v>
      </c>
      <c r="D44" s="61"/>
      <c r="E44" s="7">
        <f>SUM(E43:E43)</f>
        <v>0</v>
      </c>
      <c r="F44" s="7">
        <f>SUM(F43:F43)</f>
        <v>0</v>
      </c>
      <c r="G44" s="9">
        <f t="shared" si="0"/>
        <v>0</v>
      </c>
      <c r="H44" s="5"/>
    </row>
    <row r="45" spans="1:12" ht="18" customHeight="1" x14ac:dyDescent="0.3">
      <c r="A45" s="74" t="s">
        <v>65</v>
      </c>
      <c r="B45" s="74" t="s">
        <v>65</v>
      </c>
      <c r="C45" s="61" t="s">
        <v>65</v>
      </c>
      <c r="D45" s="61" t="s">
        <v>66</v>
      </c>
      <c r="E45" s="64">
        <v>1380</v>
      </c>
      <c r="F45" s="64">
        <v>1220</v>
      </c>
      <c r="G45" s="9">
        <f t="shared" si="0"/>
        <v>-160</v>
      </c>
      <c r="H45" s="5" t="s">
        <v>202</v>
      </c>
    </row>
    <row r="46" spans="1:12" ht="18" customHeight="1" x14ac:dyDescent="0.3">
      <c r="A46" s="75"/>
      <c r="B46" s="75"/>
      <c r="C46" s="6" t="s">
        <v>73</v>
      </c>
      <c r="D46" s="61"/>
      <c r="E46" s="7">
        <f>SUM(E45:E45)</f>
        <v>1380</v>
      </c>
      <c r="F46" s="7">
        <f>SUM(F45:F45)</f>
        <v>1220</v>
      </c>
      <c r="G46" s="9">
        <f t="shared" si="0"/>
        <v>-160</v>
      </c>
      <c r="H46" s="5"/>
    </row>
    <row r="47" spans="1:12" ht="18" customHeight="1" x14ac:dyDescent="0.3">
      <c r="A47" s="13" t="s">
        <v>21</v>
      </c>
      <c r="B47" s="13" t="s">
        <v>21</v>
      </c>
      <c r="C47" s="13" t="s">
        <v>21</v>
      </c>
      <c r="D47" s="14" t="s">
        <v>69</v>
      </c>
      <c r="E47" s="15">
        <f>E20+E22+E29+E33+E37+E42+E40+E44+E46</f>
        <v>252211000</v>
      </c>
      <c r="F47" s="15">
        <f>F20+F22+F29+F33+F37+F40+F42+F44+F46</f>
        <v>61074000</v>
      </c>
      <c r="G47" s="9">
        <f t="shared" si="0"/>
        <v>-191137000</v>
      </c>
      <c r="H47" s="16" t="s">
        <v>21</v>
      </c>
    </row>
    <row r="48" spans="1:12" x14ac:dyDescent="0.3">
      <c r="H48" s="1" t="s">
        <v>214</v>
      </c>
    </row>
    <row r="55" spans="6:6" x14ac:dyDescent="0.3">
      <c r="F55" t="s">
        <v>71</v>
      </c>
    </row>
  </sheetData>
  <mergeCells count="29">
    <mergeCell ref="A1:H1"/>
    <mergeCell ref="A3:D3"/>
    <mergeCell ref="E3:E4"/>
    <mergeCell ref="F3:F4"/>
    <mergeCell ref="G3:G4"/>
    <mergeCell ref="H3:H4"/>
    <mergeCell ref="A5:A6"/>
    <mergeCell ref="B5:B6"/>
    <mergeCell ref="A8:A9"/>
    <mergeCell ref="B8:B9"/>
    <mergeCell ref="A12:A29"/>
    <mergeCell ref="B12:B20"/>
    <mergeCell ref="B21:B22"/>
    <mergeCell ref="B24:B29"/>
    <mergeCell ref="D12:D13"/>
    <mergeCell ref="D16:D17"/>
    <mergeCell ref="D18:D19"/>
    <mergeCell ref="A30:A33"/>
    <mergeCell ref="B30:B33"/>
    <mergeCell ref="D14:D15"/>
    <mergeCell ref="A43:A44"/>
    <mergeCell ref="B43:B44"/>
    <mergeCell ref="A45:A46"/>
    <mergeCell ref="B45:B46"/>
    <mergeCell ref="A34:A40"/>
    <mergeCell ref="B34:B37"/>
    <mergeCell ref="B38:B40"/>
    <mergeCell ref="A41:A42"/>
    <mergeCell ref="B41:B42"/>
  </mergeCells>
  <phoneticPr fontId="1" type="noConversion"/>
  <pageMargins left="0.25" right="0.25" top="0.75" bottom="0.75" header="0.3" footer="0.3"/>
  <pageSetup paperSize="9" scale="85" fitToHeight="0" orientation="landscape" r:id="rId1"/>
  <rowBreaks count="2" manualBreakCount="2">
    <brk id="11" max="7" man="1"/>
    <brk id="25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B1" zoomScale="110" zoomScaleNormal="110" workbookViewId="0">
      <selection activeCell="H5" sqref="H5"/>
    </sheetView>
  </sheetViews>
  <sheetFormatPr defaultRowHeight="16.5" x14ac:dyDescent="0.3"/>
  <cols>
    <col min="1" max="1" width="10.5" customWidth="1"/>
    <col min="2" max="2" width="12.625" customWidth="1"/>
    <col min="3" max="3" width="12.875" customWidth="1"/>
    <col min="4" max="4" width="22" customWidth="1"/>
    <col min="5" max="5" width="17.625" customWidth="1"/>
    <col min="6" max="6" width="15.25" customWidth="1"/>
    <col min="7" max="7" width="12.5" customWidth="1"/>
    <col min="8" max="8" width="48.5" customWidth="1"/>
  </cols>
  <sheetData>
    <row r="1" spans="1:8" ht="49.5" customHeight="1" x14ac:dyDescent="0.3">
      <c r="A1" s="85" t="s">
        <v>127</v>
      </c>
      <c r="B1" s="86"/>
      <c r="C1" s="86"/>
      <c r="D1" s="86"/>
      <c r="E1" s="86"/>
      <c r="F1" s="86"/>
      <c r="G1" s="86"/>
      <c r="H1" s="86"/>
    </row>
    <row r="2" spans="1:8" ht="17.25" customHeight="1" x14ac:dyDescent="0.3">
      <c r="H2" s="1" t="s">
        <v>70</v>
      </c>
    </row>
    <row r="3" spans="1:8" x14ac:dyDescent="0.3">
      <c r="A3" s="97" t="s">
        <v>0</v>
      </c>
      <c r="B3" s="98"/>
      <c r="C3" s="98"/>
      <c r="D3" s="99"/>
      <c r="E3" s="100" t="s">
        <v>1</v>
      </c>
      <c r="F3" s="100" t="s">
        <v>2</v>
      </c>
      <c r="G3" s="100" t="s">
        <v>3</v>
      </c>
      <c r="H3" s="100" t="s">
        <v>81</v>
      </c>
    </row>
    <row r="4" spans="1:8" x14ac:dyDescent="0.3">
      <c r="A4" s="23" t="s">
        <v>4</v>
      </c>
      <c r="B4" s="23" t="s">
        <v>5</v>
      </c>
      <c r="C4" s="23" t="s">
        <v>6</v>
      </c>
      <c r="D4" s="23" t="s">
        <v>7</v>
      </c>
      <c r="E4" s="101"/>
      <c r="F4" s="101"/>
      <c r="G4" s="101"/>
      <c r="H4" s="101"/>
    </row>
    <row r="5" spans="1:8" ht="36.75" customHeight="1" x14ac:dyDescent="0.3">
      <c r="A5" s="74" t="s">
        <v>8</v>
      </c>
      <c r="B5" s="74" t="s">
        <v>9</v>
      </c>
      <c r="C5" s="3" t="s">
        <v>10</v>
      </c>
      <c r="D5" s="3" t="s">
        <v>10</v>
      </c>
      <c r="E5" s="9">
        <v>29364250</v>
      </c>
      <c r="F5" s="26">
        <v>29635810</v>
      </c>
      <c r="G5" s="26"/>
      <c r="H5" s="27" t="s">
        <v>141</v>
      </c>
    </row>
    <row r="6" spans="1:8" ht="20.100000000000001" customHeight="1" x14ac:dyDescent="0.3">
      <c r="A6" s="75"/>
      <c r="B6" s="75"/>
      <c r="C6" s="22" t="s">
        <v>11</v>
      </c>
      <c r="D6" s="22" t="s">
        <v>11</v>
      </c>
      <c r="E6" s="10">
        <v>22995000</v>
      </c>
      <c r="F6" s="28">
        <v>22995000</v>
      </c>
      <c r="G6" s="26"/>
      <c r="H6" s="29" t="s">
        <v>128</v>
      </c>
    </row>
    <row r="7" spans="1:8" ht="36.75" customHeight="1" x14ac:dyDescent="0.3">
      <c r="A7" s="22" t="s">
        <v>12</v>
      </c>
      <c r="B7" s="22" t="s">
        <v>12</v>
      </c>
      <c r="C7" s="22" t="s">
        <v>13</v>
      </c>
      <c r="D7" s="22" t="s">
        <v>14</v>
      </c>
      <c r="E7" s="10">
        <v>149637000</v>
      </c>
      <c r="F7" s="28">
        <v>190325965</v>
      </c>
      <c r="G7" s="26"/>
      <c r="H7" s="29" t="s">
        <v>140</v>
      </c>
    </row>
    <row r="8" spans="1:8" ht="20.100000000000001" customHeight="1" x14ac:dyDescent="0.3">
      <c r="A8" s="74" t="s">
        <v>15</v>
      </c>
      <c r="B8" s="22" t="s">
        <v>120</v>
      </c>
      <c r="C8" s="22" t="s">
        <v>16</v>
      </c>
      <c r="D8" s="22" t="s">
        <v>17</v>
      </c>
      <c r="E8" s="10">
        <v>8814852</v>
      </c>
      <c r="F8" s="28">
        <v>8941356</v>
      </c>
      <c r="G8" s="26"/>
      <c r="H8" s="29" t="s">
        <v>129</v>
      </c>
    </row>
    <row r="9" spans="1:8" ht="20.100000000000001" customHeight="1" x14ac:dyDescent="0.3">
      <c r="A9" s="75"/>
      <c r="B9" s="22" t="s">
        <v>18</v>
      </c>
      <c r="C9" s="22" t="s">
        <v>19</v>
      </c>
      <c r="D9" s="22" t="s">
        <v>20</v>
      </c>
      <c r="E9" s="10">
        <v>3312000</v>
      </c>
      <c r="F9" s="28">
        <v>3312000</v>
      </c>
      <c r="G9" s="26"/>
      <c r="H9" s="29" t="s">
        <v>130</v>
      </c>
    </row>
    <row r="10" spans="1:8" ht="20.100000000000001" customHeight="1" x14ac:dyDescent="0.3">
      <c r="A10" s="22" t="s">
        <v>89</v>
      </c>
      <c r="B10" s="22" t="s">
        <v>90</v>
      </c>
      <c r="C10" s="22" t="s">
        <v>90</v>
      </c>
      <c r="D10" s="22" t="s">
        <v>91</v>
      </c>
      <c r="E10" s="10">
        <v>840000</v>
      </c>
      <c r="F10" s="28">
        <v>840000</v>
      </c>
      <c r="G10" s="26"/>
      <c r="H10" s="29" t="s">
        <v>92</v>
      </c>
    </row>
    <row r="11" spans="1:8" ht="20.100000000000001" customHeight="1" x14ac:dyDescent="0.3">
      <c r="A11" s="22" t="s">
        <v>22</v>
      </c>
      <c r="B11" s="22" t="s">
        <v>22</v>
      </c>
      <c r="C11" s="22" t="s">
        <v>23</v>
      </c>
      <c r="D11" s="22" t="s">
        <v>72</v>
      </c>
      <c r="E11" s="10">
        <v>36898</v>
      </c>
      <c r="F11" s="28">
        <v>0</v>
      </c>
      <c r="G11" s="26"/>
      <c r="H11" s="29" t="s">
        <v>21</v>
      </c>
    </row>
    <row r="12" spans="1:8" ht="20.100000000000001" customHeight="1" x14ac:dyDescent="0.3">
      <c r="A12" s="24" t="s">
        <v>21</v>
      </c>
      <c r="B12" s="24" t="s">
        <v>21</v>
      </c>
      <c r="C12" s="22" t="s">
        <v>21</v>
      </c>
      <c r="D12" s="6" t="s">
        <v>24</v>
      </c>
      <c r="E12" s="7">
        <f>SUM(E5:E11)</f>
        <v>215000000</v>
      </c>
      <c r="F12" s="30">
        <f>SUM(F5:F11)</f>
        <v>256050131</v>
      </c>
      <c r="G12" s="26"/>
      <c r="H12" s="29" t="s">
        <v>21</v>
      </c>
    </row>
    <row r="13" spans="1:8" ht="57.75" customHeight="1" x14ac:dyDescent="0.3">
      <c r="A13" s="76" t="s">
        <v>25</v>
      </c>
      <c r="B13" s="84" t="s">
        <v>26</v>
      </c>
      <c r="C13" s="11" t="s">
        <v>27</v>
      </c>
      <c r="D13" s="22" t="s">
        <v>28</v>
      </c>
      <c r="E13" s="10">
        <v>112500000</v>
      </c>
      <c r="F13" s="10"/>
      <c r="G13" s="10"/>
      <c r="H13" s="8" t="s">
        <v>121</v>
      </c>
    </row>
    <row r="14" spans="1:8" ht="20.100000000000001" customHeight="1" x14ac:dyDescent="0.3">
      <c r="A14" s="77"/>
      <c r="B14" s="84"/>
      <c r="C14" s="11" t="s">
        <v>29</v>
      </c>
      <c r="D14" s="22" t="s">
        <v>30</v>
      </c>
      <c r="E14" s="10">
        <v>9255000</v>
      </c>
      <c r="F14" s="10"/>
      <c r="G14" s="10"/>
      <c r="H14" s="5" t="s">
        <v>94</v>
      </c>
    </row>
    <row r="15" spans="1:8" ht="71.25" customHeight="1" x14ac:dyDescent="0.3">
      <c r="A15" s="77"/>
      <c r="B15" s="84"/>
      <c r="C15" s="11" t="s">
        <v>31</v>
      </c>
      <c r="D15" s="22" t="s">
        <v>32</v>
      </c>
      <c r="E15" s="10">
        <v>8099670</v>
      </c>
      <c r="F15" s="10"/>
      <c r="G15" s="10"/>
      <c r="H15" s="5" t="s">
        <v>95</v>
      </c>
    </row>
    <row r="16" spans="1:8" ht="20.100000000000001" customHeight="1" x14ac:dyDescent="0.3">
      <c r="A16" s="77"/>
      <c r="B16" s="84"/>
      <c r="C16" s="11" t="s">
        <v>33</v>
      </c>
      <c r="D16" s="22" t="s">
        <v>34</v>
      </c>
      <c r="E16" s="10">
        <v>1800000</v>
      </c>
      <c r="F16" s="10"/>
      <c r="G16" s="10"/>
      <c r="H16" s="5" t="s">
        <v>96</v>
      </c>
    </row>
    <row r="17" spans="1:8" ht="20.100000000000001" customHeight="1" x14ac:dyDescent="0.3">
      <c r="A17" s="77"/>
      <c r="B17" s="84"/>
      <c r="C17" s="12" t="s">
        <v>73</v>
      </c>
      <c r="D17" s="22"/>
      <c r="E17" s="7">
        <f>SUM(E13:E16)</f>
        <v>131654670</v>
      </c>
      <c r="F17" s="7"/>
      <c r="G17" s="10"/>
      <c r="H17" s="5"/>
    </row>
    <row r="18" spans="1:8" ht="20.100000000000001" customHeight="1" x14ac:dyDescent="0.3">
      <c r="A18" s="77"/>
      <c r="B18" s="25" t="s">
        <v>98</v>
      </c>
      <c r="C18" s="11" t="s">
        <v>99</v>
      </c>
      <c r="D18" s="22" t="s">
        <v>100</v>
      </c>
      <c r="E18" s="10">
        <v>200000</v>
      </c>
      <c r="F18" s="10"/>
      <c r="G18" s="10"/>
      <c r="H18" s="5" t="s">
        <v>119</v>
      </c>
    </row>
    <row r="19" spans="1:8" ht="15.75" customHeight="1" x14ac:dyDescent="0.3">
      <c r="A19" s="77"/>
      <c r="B19" s="77" t="s">
        <v>101</v>
      </c>
      <c r="C19" s="104" t="s">
        <v>36</v>
      </c>
      <c r="D19" s="74" t="s">
        <v>37</v>
      </c>
      <c r="E19" s="106">
        <v>6060000</v>
      </c>
      <c r="F19" s="108">
        <v>2100000</v>
      </c>
      <c r="G19" s="102"/>
      <c r="H19" s="31" t="s">
        <v>138</v>
      </c>
    </row>
    <row r="20" spans="1:8" ht="15" customHeight="1" x14ac:dyDescent="0.3">
      <c r="A20" s="77"/>
      <c r="B20" s="77"/>
      <c r="C20" s="105"/>
      <c r="D20" s="75"/>
      <c r="E20" s="107"/>
      <c r="F20" s="109"/>
      <c r="G20" s="103"/>
      <c r="H20" s="31" t="s">
        <v>136</v>
      </c>
    </row>
    <row r="21" spans="1:8" ht="70.5" customHeight="1" x14ac:dyDescent="0.3">
      <c r="A21" s="77"/>
      <c r="B21" s="77"/>
      <c r="C21" s="11" t="s">
        <v>38</v>
      </c>
      <c r="D21" s="22" t="s">
        <v>39</v>
      </c>
      <c r="E21" s="10">
        <v>7284000</v>
      </c>
      <c r="F21" s="10"/>
      <c r="G21" s="10"/>
      <c r="H21" s="5" t="s">
        <v>102</v>
      </c>
    </row>
    <row r="22" spans="1:8" ht="38.25" customHeight="1" x14ac:dyDescent="0.3">
      <c r="A22" s="77"/>
      <c r="B22" s="77"/>
      <c r="C22" s="11" t="s">
        <v>40</v>
      </c>
      <c r="D22" s="22" t="s">
        <v>41</v>
      </c>
      <c r="E22" s="10">
        <v>2800000</v>
      </c>
      <c r="F22" s="10"/>
      <c r="G22" s="10"/>
      <c r="H22" s="5" t="s">
        <v>103</v>
      </c>
    </row>
    <row r="23" spans="1:8" ht="20.100000000000001" customHeight="1" x14ac:dyDescent="0.3">
      <c r="A23" s="77"/>
      <c r="B23" s="77"/>
      <c r="C23" s="11" t="s">
        <v>42</v>
      </c>
      <c r="D23" s="22" t="s">
        <v>43</v>
      </c>
      <c r="E23" s="10">
        <v>300000</v>
      </c>
      <c r="F23" s="10"/>
      <c r="G23" s="10"/>
      <c r="H23" s="5" t="s">
        <v>104</v>
      </c>
    </row>
    <row r="24" spans="1:8" ht="38.25" customHeight="1" x14ac:dyDescent="0.3">
      <c r="A24" s="77"/>
      <c r="B24" s="77"/>
      <c r="C24" s="11" t="s">
        <v>105</v>
      </c>
      <c r="D24" s="22" t="s">
        <v>106</v>
      </c>
      <c r="E24" s="10">
        <v>19080000</v>
      </c>
      <c r="F24" s="10"/>
      <c r="G24" s="10"/>
      <c r="H24" s="5" t="s">
        <v>123</v>
      </c>
    </row>
    <row r="25" spans="1:8" ht="20.100000000000001" customHeight="1" x14ac:dyDescent="0.3">
      <c r="A25" s="81"/>
      <c r="B25" s="81"/>
      <c r="C25" s="12" t="s">
        <v>73</v>
      </c>
      <c r="D25" s="22"/>
      <c r="E25" s="7">
        <f>SUM(E18:E24)</f>
        <v>35724000</v>
      </c>
      <c r="F25" s="7"/>
      <c r="G25" s="10"/>
      <c r="H25" s="5"/>
    </row>
    <row r="26" spans="1:8" ht="20.100000000000001" customHeight="1" x14ac:dyDescent="0.3">
      <c r="A26" s="82" t="s">
        <v>44</v>
      </c>
      <c r="B26" s="76" t="s">
        <v>45</v>
      </c>
      <c r="C26" s="11" t="s">
        <v>45</v>
      </c>
      <c r="D26" s="22" t="s">
        <v>46</v>
      </c>
      <c r="E26" s="10">
        <v>3000000</v>
      </c>
      <c r="F26" s="10"/>
      <c r="G26" s="10"/>
      <c r="H26" s="21" t="s">
        <v>107</v>
      </c>
    </row>
    <row r="27" spans="1:8" ht="20.100000000000001" customHeight="1" x14ac:dyDescent="0.3">
      <c r="A27" s="83"/>
      <c r="B27" s="77"/>
      <c r="C27" s="11" t="s">
        <v>47</v>
      </c>
      <c r="D27" s="22" t="s">
        <v>48</v>
      </c>
      <c r="E27" s="10">
        <v>1800000</v>
      </c>
      <c r="F27" s="10"/>
      <c r="G27" s="10"/>
      <c r="H27" s="21" t="s">
        <v>108</v>
      </c>
    </row>
    <row r="28" spans="1:8" ht="25.5" customHeight="1" x14ac:dyDescent="0.3">
      <c r="A28" s="83"/>
      <c r="B28" s="77"/>
      <c r="C28" s="11" t="s">
        <v>49</v>
      </c>
      <c r="D28" s="22" t="s">
        <v>50</v>
      </c>
      <c r="E28" s="10">
        <v>1200000</v>
      </c>
      <c r="F28" s="10"/>
      <c r="G28" s="10"/>
      <c r="H28" s="21" t="s">
        <v>137</v>
      </c>
    </row>
    <row r="29" spans="1:8" ht="20.100000000000001" customHeight="1" x14ac:dyDescent="0.3">
      <c r="A29" s="83"/>
      <c r="B29" s="81"/>
      <c r="C29" s="12" t="s">
        <v>73</v>
      </c>
      <c r="D29" s="22"/>
      <c r="E29" s="7">
        <f>SUM(E26:E28)</f>
        <v>6000000</v>
      </c>
      <c r="F29" s="7"/>
      <c r="G29" s="10"/>
      <c r="H29" s="5"/>
    </row>
    <row r="30" spans="1:8" ht="20.100000000000001" customHeight="1" x14ac:dyDescent="0.3">
      <c r="A30" s="76" t="s">
        <v>51</v>
      </c>
      <c r="B30" s="78" t="s">
        <v>35</v>
      </c>
      <c r="C30" s="11" t="s">
        <v>16</v>
      </c>
      <c r="D30" s="22" t="s">
        <v>17</v>
      </c>
      <c r="E30" s="10">
        <v>14580000</v>
      </c>
      <c r="F30" s="28">
        <v>10800000</v>
      </c>
      <c r="G30" s="10"/>
      <c r="H30" s="32" t="s">
        <v>74</v>
      </c>
    </row>
    <row r="31" spans="1:8" ht="36" customHeight="1" x14ac:dyDescent="0.3">
      <c r="A31" s="77"/>
      <c r="B31" s="78"/>
      <c r="C31" s="11" t="s">
        <v>52</v>
      </c>
      <c r="D31" s="22" t="s">
        <v>53</v>
      </c>
      <c r="E31" s="10">
        <v>4908000</v>
      </c>
      <c r="F31" s="28">
        <v>2460000</v>
      </c>
      <c r="G31" s="10"/>
      <c r="H31" s="29" t="s">
        <v>135</v>
      </c>
    </row>
    <row r="32" spans="1:8" ht="20.100000000000001" customHeight="1" x14ac:dyDescent="0.3">
      <c r="A32" s="77"/>
      <c r="B32" s="78"/>
      <c r="C32" s="11" t="s">
        <v>54</v>
      </c>
      <c r="D32" s="22" t="s">
        <v>55</v>
      </c>
      <c r="E32" s="10">
        <v>480000</v>
      </c>
      <c r="F32" s="28">
        <v>400000</v>
      </c>
      <c r="G32" s="10"/>
      <c r="H32" s="29" t="s">
        <v>112</v>
      </c>
    </row>
    <row r="33" spans="1:11" ht="32.25" customHeight="1" x14ac:dyDescent="0.3">
      <c r="A33" s="77"/>
      <c r="B33" s="78"/>
      <c r="C33" s="11" t="s">
        <v>56</v>
      </c>
      <c r="D33" s="22" t="s">
        <v>57</v>
      </c>
      <c r="E33" s="10">
        <v>1320000</v>
      </c>
      <c r="F33" s="28">
        <v>600000</v>
      </c>
      <c r="G33" s="10"/>
      <c r="H33" s="29" t="s">
        <v>139</v>
      </c>
    </row>
    <row r="34" spans="1:11" ht="20.100000000000001" customHeight="1" x14ac:dyDescent="0.3">
      <c r="A34" s="77"/>
      <c r="B34" s="78"/>
      <c r="C34" s="11" t="s">
        <v>58</v>
      </c>
      <c r="D34" s="22" t="s">
        <v>75</v>
      </c>
      <c r="E34" s="10">
        <v>450000</v>
      </c>
      <c r="F34" s="28">
        <v>450000</v>
      </c>
      <c r="G34" s="10"/>
      <c r="H34" s="29" t="s">
        <v>76</v>
      </c>
    </row>
    <row r="35" spans="1:11" ht="20.100000000000001" customHeight="1" x14ac:dyDescent="0.3">
      <c r="A35" s="77"/>
      <c r="B35" s="78"/>
      <c r="C35" s="12" t="s">
        <v>73</v>
      </c>
      <c r="D35" s="22"/>
      <c r="E35" s="7">
        <f>SUM(E30:E34)</f>
        <v>21738000</v>
      </c>
      <c r="F35" s="30">
        <f>SUM(F30:F34)</f>
        <v>14710000</v>
      </c>
      <c r="G35" s="10"/>
      <c r="H35" s="5"/>
      <c r="K35" t="s">
        <v>82</v>
      </c>
    </row>
    <row r="36" spans="1:11" ht="20.100000000000001" customHeight="1" x14ac:dyDescent="0.3">
      <c r="A36" s="77"/>
      <c r="B36" s="110" t="s">
        <v>51</v>
      </c>
      <c r="C36" s="22" t="s">
        <v>59</v>
      </c>
      <c r="D36" s="22" t="s">
        <v>60</v>
      </c>
      <c r="E36" s="10">
        <v>0</v>
      </c>
      <c r="F36" s="10">
        <v>0</v>
      </c>
      <c r="G36" s="10"/>
      <c r="H36" s="29" t="s">
        <v>21</v>
      </c>
    </row>
    <row r="37" spans="1:11" ht="20.100000000000001" customHeight="1" x14ac:dyDescent="0.3">
      <c r="A37" s="77"/>
      <c r="B37" s="79"/>
      <c r="C37" s="22" t="s">
        <v>132</v>
      </c>
      <c r="D37" s="22" t="s">
        <v>133</v>
      </c>
      <c r="E37" s="10">
        <v>0</v>
      </c>
      <c r="F37" s="28">
        <v>600000</v>
      </c>
      <c r="G37" s="28"/>
      <c r="H37" s="29" t="s">
        <v>134</v>
      </c>
    </row>
    <row r="38" spans="1:11" ht="20.100000000000001" customHeight="1" x14ac:dyDescent="0.3">
      <c r="A38" s="77"/>
      <c r="B38" s="79"/>
      <c r="C38" s="22" t="s">
        <v>77</v>
      </c>
      <c r="D38" s="22" t="s">
        <v>78</v>
      </c>
      <c r="E38" s="10">
        <v>1800000</v>
      </c>
      <c r="F38" s="28">
        <v>1200000</v>
      </c>
      <c r="G38" s="28"/>
      <c r="H38" s="29" t="s">
        <v>131</v>
      </c>
    </row>
    <row r="39" spans="1:11" ht="20.100000000000001" customHeight="1" x14ac:dyDescent="0.3">
      <c r="A39" s="81"/>
      <c r="B39" s="105"/>
      <c r="C39" s="6" t="s">
        <v>73</v>
      </c>
      <c r="D39" s="22"/>
      <c r="E39" s="7">
        <v>1800000</v>
      </c>
      <c r="F39" s="7">
        <f>SUM(F36:F38)</f>
        <v>1800000</v>
      </c>
      <c r="G39" s="10"/>
      <c r="H39" s="5"/>
    </row>
    <row r="40" spans="1:11" ht="20.100000000000001" customHeight="1" x14ac:dyDescent="0.3">
      <c r="A40" s="80" t="s">
        <v>79</v>
      </c>
      <c r="B40" s="74" t="s">
        <v>61</v>
      </c>
      <c r="C40" s="22" t="s">
        <v>62</v>
      </c>
      <c r="D40" s="22" t="s">
        <v>80</v>
      </c>
      <c r="E40" s="10">
        <v>18000000</v>
      </c>
      <c r="F40" s="10"/>
      <c r="G40" s="10"/>
      <c r="H40" s="5" t="s">
        <v>126</v>
      </c>
    </row>
    <row r="41" spans="1:11" ht="20.100000000000001" customHeight="1" x14ac:dyDescent="0.3">
      <c r="A41" s="80"/>
      <c r="B41" s="80"/>
      <c r="C41" s="22" t="s">
        <v>63</v>
      </c>
      <c r="D41" s="22" t="s">
        <v>64</v>
      </c>
      <c r="E41" s="10">
        <v>0</v>
      </c>
      <c r="F41" s="10"/>
      <c r="G41" s="10"/>
      <c r="H41" s="5"/>
    </row>
    <row r="42" spans="1:11" ht="20.100000000000001" customHeight="1" x14ac:dyDescent="0.3">
      <c r="A42" s="75"/>
      <c r="B42" s="75"/>
      <c r="C42" s="6" t="s">
        <v>73</v>
      </c>
      <c r="D42" s="22"/>
      <c r="E42" s="7">
        <f>SUM(E40:E41)</f>
        <v>18000000</v>
      </c>
      <c r="F42" s="7"/>
      <c r="G42" s="10"/>
      <c r="H42" s="5"/>
    </row>
    <row r="43" spans="1:11" ht="20.100000000000001" customHeight="1" x14ac:dyDescent="0.3">
      <c r="A43" s="74" t="s">
        <v>65</v>
      </c>
      <c r="B43" s="74" t="s">
        <v>65</v>
      </c>
      <c r="C43" s="22" t="s">
        <v>65</v>
      </c>
      <c r="D43" s="22" t="s">
        <v>66</v>
      </c>
      <c r="E43" s="10">
        <v>263330</v>
      </c>
      <c r="F43" s="10"/>
      <c r="G43" s="10"/>
      <c r="H43" s="5" t="s">
        <v>21</v>
      </c>
    </row>
    <row r="44" spans="1:11" ht="20.100000000000001" customHeight="1" x14ac:dyDescent="0.3">
      <c r="A44" s="80"/>
      <c r="B44" s="80"/>
      <c r="C44" s="22" t="s">
        <v>67</v>
      </c>
      <c r="D44" s="22" t="s">
        <v>68</v>
      </c>
      <c r="E44" s="10">
        <v>0</v>
      </c>
      <c r="F44" s="10"/>
      <c r="G44" s="10"/>
      <c r="H44" s="5" t="s">
        <v>21</v>
      </c>
    </row>
    <row r="45" spans="1:11" ht="20.100000000000001" customHeight="1" x14ac:dyDescent="0.3">
      <c r="A45" s="75"/>
      <c r="B45" s="75"/>
      <c r="C45" s="6" t="s">
        <v>73</v>
      </c>
      <c r="D45" s="22"/>
      <c r="E45" s="7">
        <f>SUM(E43:E44)</f>
        <v>263330</v>
      </c>
      <c r="F45" s="7"/>
      <c r="G45" s="10"/>
      <c r="H45" s="5"/>
    </row>
    <row r="46" spans="1:11" ht="20.100000000000001" customHeight="1" x14ac:dyDescent="0.3">
      <c r="A46" s="13" t="s">
        <v>21</v>
      </c>
      <c r="B46" s="13" t="s">
        <v>21</v>
      </c>
      <c r="C46" s="13" t="s">
        <v>21</v>
      </c>
      <c r="D46" s="14" t="s">
        <v>69</v>
      </c>
      <c r="E46" s="15"/>
      <c r="F46" s="15">
        <f>F17+F25+F29+F35+F39+F42+F45</f>
        <v>16510000</v>
      </c>
      <c r="G46" s="15"/>
      <c r="H46" s="16" t="s">
        <v>21</v>
      </c>
    </row>
    <row r="54" spans="6:6" x14ac:dyDescent="0.3">
      <c r="F54" t="s">
        <v>71</v>
      </c>
    </row>
  </sheetData>
  <mergeCells count="26">
    <mergeCell ref="G19:G20"/>
    <mergeCell ref="A43:A45"/>
    <mergeCell ref="B43:B45"/>
    <mergeCell ref="C19:C20"/>
    <mergeCell ref="D19:D20"/>
    <mergeCell ref="E19:E20"/>
    <mergeCell ref="F19:F20"/>
    <mergeCell ref="A26:A29"/>
    <mergeCell ref="B26:B29"/>
    <mergeCell ref="A30:A39"/>
    <mergeCell ref="B30:B35"/>
    <mergeCell ref="B36:B39"/>
    <mergeCell ref="A40:A42"/>
    <mergeCell ref="B40:B42"/>
    <mergeCell ref="A5:A6"/>
    <mergeCell ref="B5:B6"/>
    <mergeCell ref="A8:A9"/>
    <mergeCell ref="A13:A25"/>
    <mergeCell ref="B13:B17"/>
    <mergeCell ref="B19:B25"/>
    <mergeCell ref="A1:H1"/>
    <mergeCell ref="A3:D3"/>
    <mergeCell ref="E3:E4"/>
    <mergeCell ref="F3:F4"/>
    <mergeCell ref="G3:G4"/>
    <mergeCell ref="H3:H4"/>
  </mergeCells>
  <phoneticPr fontId="1" type="noConversion"/>
  <pageMargins left="0.70866141732283472" right="0.70866141732283472" top="0.74803149606299213" bottom="0.55118110236220474" header="0.31496062992125984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5" zoomScaleNormal="85" workbookViewId="0">
      <selection activeCell="M19" sqref="M19"/>
    </sheetView>
  </sheetViews>
  <sheetFormatPr defaultRowHeight="16.5" x14ac:dyDescent="0.3"/>
  <cols>
    <col min="1" max="1" width="10.5" customWidth="1"/>
    <col min="2" max="2" width="12.625" customWidth="1"/>
    <col min="3" max="3" width="12.875" customWidth="1"/>
    <col min="4" max="4" width="22" customWidth="1"/>
    <col min="5" max="5" width="17.625" customWidth="1"/>
    <col min="6" max="6" width="15.25" customWidth="1"/>
    <col min="7" max="7" width="12.5" customWidth="1"/>
    <col min="8" max="8" width="48.5" customWidth="1"/>
  </cols>
  <sheetData>
    <row r="1" spans="1:8" ht="49.5" customHeight="1" x14ac:dyDescent="0.3">
      <c r="A1" s="85" t="s">
        <v>83</v>
      </c>
      <c r="B1" s="86"/>
      <c r="C1" s="86"/>
      <c r="D1" s="86"/>
      <c r="E1" s="86"/>
      <c r="F1" s="86"/>
      <c r="G1" s="86"/>
      <c r="H1" s="86"/>
    </row>
    <row r="2" spans="1:8" ht="17.25" customHeight="1" x14ac:dyDescent="0.3">
      <c r="H2" s="1" t="s">
        <v>70</v>
      </c>
    </row>
    <row r="3" spans="1:8" x14ac:dyDescent="0.3">
      <c r="A3" s="97" t="s">
        <v>0</v>
      </c>
      <c r="B3" s="98"/>
      <c r="C3" s="98"/>
      <c r="D3" s="99"/>
      <c r="E3" s="100" t="s">
        <v>1</v>
      </c>
      <c r="F3" s="100" t="s">
        <v>2</v>
      </c>
      <c r="G3" s="100" t="s">
        <v>3</v>
      </c>
      <c r="H3" s="100" t="s">
        <v>81</v>
      </c>
    </row>
    <row r="4" spans="1:8" x14ac:dyDescent="0.3">
      <c r="A4" s="2" t="s">
        <v>4</v>
      </c>
      <c r="B4" s="2" t="s">
        <v>5</v>
      </c>
      <c r="C4" s="2" t="s">
        <v>6</v>
      </c>
      <c r="D4" s="2" t="s">
        <v>7</v>
      </c>
      <c r="E4" s="101"/>
      <c r="F4" s="101"/>
      <c r="G4" s="101"/>
      <c r="H4" s="101"/>
    </row>
    <row r="5" spans="1:8" ht="36.75" customHeight="1" x14ac:dyDescent="0.3">
      <c r="A5" s="74" t="s">
        <v>8</v>
      </c>
      <c r="B5" s="74" t="s">
        <v>9</v>
      </c>
      <c r="C5" s="3" t="s">
        <v>10</v>
      </c>
      <c r="D5" s="3" t="s">
        <v>10</v>
      </c>
      <c r="E5" s="9">
        <v>28822590</v>
      </c>
      <c r="F5" s="9">
        <v>29364250</v>
      </c>
      <c r="G5" s="9"/>
      <c r="H5" s="4" t="s">
        <v>84</v>
      </c>
    </row>
    <row r="6" spans="1:8" ht="20.100000000000001" customHeight="1" x14ac:dyDescent="0.3">
      <c r="A6" s="75"/>
      <c r="B6" s="75"/>
      <c r="C6" s="18" t="s">
        <v>11</v>
      </c>
      <c r="D6" s="18" t="s">
        <v>11</v>
      </c>
      <c r="E6" s="10">
        <v>12410000</v>
      </c>
      <c r="F6" s="10">
        <v>22995000</v>
      </c>
      <c r="G6" s="10"/>
      <c r="H6" s="5" t="s">
        <v>85</v>
      </c>
    </row>
    <row r="7" spans="1:8" ht="36.75" customHeight="1" x14ac:dyDescent="0.3">
      <c r="A7" s="18" t="s">
        <v>12</v>
      </c>
      <c r="B7" s="18" t="s">
        <v>12</v>
      </c>
      <c r="C7" s="18" t="s">
        <v>13</v>
      </c>
      <c r="D7" s="18" t="s">
        <v>14</v>
      </c>
      <c r="E7" s="10">
        <v>115290360</v>
      </c>
      <c r="F7" s="10">
        <v>149637000</v>
      </c>
      <c r="G7" s="10"/>
      <c r="H7" s="5" t="s">
        <v>86</v>
      </c>
    </row>
    <row r="8" spans="1:8" ht="20.100000000000001" customHeight="1" x14ac:dyDescent="0.3">
      <c r="A8" s="74" t="s">
        <v>15</v>
      </c>
      <c r="B8" s="18" t="s">
        <v>120</v>
      </c>
      <c r="C8" s="18" t="s">
        <v>16</v>
      </c>
      <c r="D8" s="18" t="s">
        <v>17</v>
      </c>
      <c r="E8" s="10">
        <v>13575600</v>
      </c>
      <c r="F8" s="10">
        <v>8814852</v>
      </c>
      <c r="G8" s="10">
        <v>0</v>
      </c>
      <c r="H8" s="5" t="s">
        <v>87</v>
      </c>
    </row>
    <row r="9" spans="1:8" ht="20.100000000000001" customHeight="1" x14ac:dyDescent="0.3">
      <c r="A9" s="75"/>
      <c r="B9" s="18" t="s">
        <v>18</v>
      </c>
      <c r="C9" s="18" t="s">
        <v>19</v>
      </c>
      <c r="D9" s="18" t="s">
        <v>20</v>
      </c>
      <c r="E9" s="10">
        <v>0</v>
      </c>
      <c r="F9" s="10">
        <v>3312000</v>
      </c>
      <c r="G9" s="10">
        <v>0</v>
      </c>
      <c r="H9" s="5" t="s">
        <v>88</v>
      </c>
    </row>
    <row r="10" spans="1:8" ht="20.100000000000001" customHeight="1" x14ac:dyDescent="0.3">
      <c r="A10" s="18" t="s">
        <v>89</v>
      </c>
      <c r="B10" s="18" t="s">
        <v>90</v>
      </c>
      <c r="C10" s="18" t="s">
        <v>90</v>
      </c>
      <c r="D10" s="18" t="s">
        <v>91</v>
      </c>
      <c r="E10" s="10"/>
      <c r="F10" s="10">
        <v>840000</v>
      </c>
      <c r="G10" s="10"/>
      <c r="H10" s="5" t="s">
        <v>92</v>
      </c>
    </row>
    <row r="11" spans="1:8" ht="20.100000000000001" customHeight="1" x14ac:dyDescent="0.3">
      <c r="A11" s="18" t="s">
        <v>22</v>
      </c>
      <c r="B11" s="18" t="s">
        <v>22</v>
      </c>
      <c r="C11" s="18" t="s">
        <v>23</v>
      </c>
      <c r="D11" s="18" t="s">
        <v>93</v>
      </c>
      <c r="E11" s="10">
        <v>2901450</v>
      </c>
      <c r="F11" s="10">
        <v>36898</v>
      </c>
      <c r="G11" s="10"/>
      <c r="H11" s="5" t="s">
        <v>21</v>
      </c>
    </row>
    <row r="12" spans="1:8" ht="20.100000000000001" customHeight="1" x14ac:dyDescent="0.3">
      <c r="A12" s="17" t="s">
        <v>21</v>
      </c>
      <c r="B12" s="17" t="s">
        <v>21</v>
      </c>
      <c r="C12" s="18" t="s">
        <v>21</v>
      </c>
      <c r="D12" s="6" t="s">
        <v>24</v>
      </c>
      <c r="E12" s="7">
        <f>SUM(E5:E11)</f>
        <v>173000000</v>
      </c>
      <c r="F12" s="7">
        <f>SUM(F5:F11)</f>
        <v>215000000</v>
      </c>
      <c r="G12" s="7"/>
      <c r="H12" s="5" t="s">
        <v>21</v>
      </c>
    </row>
    <row r="13" spans="1:8" ht="57.75" customHeight="1" x14ac:dyDescent="0.3">
      <c r="A13" s="76" t="s">
        <v>25</v>
      </c>
      <c r="B13" s="84" t="s">
        <v>26</v>
      </c>
      <c r="C13" s="11" t="s">
        <v>27</v>
      </c>
      <c r="D13" s="18" t="s">
        <v>28</v>
      </c>
      <c r="E13" s="10"/>
      <c r="F13" s="10">
        <v>112500000</v>
      </c>
      <c r="G13" s="10"/>
      <c r="H13" s="8" t="s">
        <v>121</v>
      </c>
    </row>
    <row r="14" spans="1:8" ht="20.100000000000001" customHeight="1" x14ac:dyDescent="0.3">
      <c r="A14" s="77"/>
      <c r="B14" s="84"/>
      <c r="C14" s="11" t="s">
        <v>213</v>
      </c>
      <c r="D14" s="18" t="s">
        <v>30</v>
      </c>
      <c r="E14" s="10"/>
      <c r="F14" s="10">
        <v>9255000</v>
      </c>
      <c r="G14" s="10"/>
      <c r="H14" s="5" t="s">
        <v>94</v>
      </c>
    </row>
    <row r="15" spans="1:8" ht="71.25" customHeight="1" x14ac:dyDescent="0.3">
      <c r="A15" s="77"/>
      <c r="B15" s="84"/>
      <c r="C15" s="11" t="s">
        <v>31</v>
      </c>
      <c r="D15" s="18" t="s">
        <v>32</v>
      </c>
      <c r="E15" s="10"/>
      <c r="F15" s="10">
        <v>8099670</v>
      </c>
      <c r="G15" s="10"/>
      <c r="H15" s="5" t="s">
        <v>95</v>
      </c>
    </row>
    <row r="16" spans="1:8" ht="20.100000000000001" customHeight="1" x14ac:dyDescent="0.3">
      <c r="A16" s="77"/>
      <c r="B16" s="84"/>
      <c r="C16" s="11" t="s">
        <v>33</v>
      </c>
      <c r="D16" s="18" t="s">
        <v>34</v>
      </c>
      <c r="E16" s="10"/>
      <c r="F16" s="10">
        <v>1800000</v>
      </c>
      <c r="G16" s="10"/>
      <c r="H16" s="5" t="s">
        <v>96</v>
      </c>
    </row>
    <row r="17" spans="1:8" ht="20.100000000000001" customHeight="1" x14ac:dyDescent="0.3">
      <c r="A17" s="77"/>
      <c r="B17" s="84"/>
      <c r="C17" s="12" t="s">
        <v>97</v>
      </c>
      <c r="D17" s="18"/>
      <c r="E17" s="10"/>
      <c r="F17" s="7">
        <f>SUM(F13:F16)</f>
        <v>131654670</v>
      </c>
      <c r="G17" s="10"/>
      <c r="H17" s="5"/>
    </row>
    <row r="18" spans="1:8" ht="20.100000000000001" customHeight="1" x14ac:dyDescent="0.3">
      <c r="A18" s="77"/>
      <c r="B18" s="19" t="s">
        <v>98</v>
      </c>
      <c r="C18" s="11" t="s">
        <v>99</v>
      </c>
      <c r="D18" s="18" t="s">
        <v>100</v>
      </c>
      <c r="E18" s="10"/>
      <c r="F18" s="10">
        <v>200000</v>
      </c>
      <c r="G18" s="10"/>
      <c r="H18" s="5" t="s">
        <v>119</v>
      </c>
    </row>
    <row r="19" spans="1:8" ht="107.25" customHeight="1" x14ac:dyDescent="0.3">
      <c r="A19" s="77"/>
      <c r="B19" s="77" t="s">
        <v>101</v>
      </c>
      <c r="C19" s="11" t="s">
        <v>36</v>
      </c>
      <c r="D19" s="18" t="s">
        <v>37</v>
      </c>
      <c r="E19" s="10"/>
      <c r="F19" s="10">
        <v>6060000</v>
      </c>
      <c r="G19" s="10"/>
      <c r="H19" s="20" t="s">
        <v>122</v>
      </c>
    </row>
    <row r="20" spans="1:8" ht="70.5" customHeight="1" x14ac:dyDescent="0.3">
      <c r="A20" s="77"/>
      <c r="B20" s="77"/>
      <c r="C20" s="11" t="s">
        <v>38</v>
      </c>
      <c r="D20" s="18" t="s">
        <v>39</v>
      </c>
      <c r="E20" s="10"/>
      <c r="F20" s="10">
        <v>7284000</v>
      </c>
      <c r="G20" s="10"/>
      <c r="H20" s="5" t="s">
        <v>102</v>
      </c>
    </row>
    <row r="21" spans="1:8" ht="38.25" customHeight="1" x14ac:dyDescent="0.3">
      <c r="A21" s="77"/>
      <c r="B21" s="77"/>
      <c r="C21" s="11" t="s">
        <v>40</v>
      </c>
      <c r="D21" s="18" t="s">
        <v>41</v>
      </c>
      <c r="E21" s="10"/>
      <c r="F21" s="10">
        <v>2800000</v>
      </c>
      <c r="G21" s="10"/>
      <c r="H21" s="5" t="s">
        <v>103</v>
      </c>
    </row>
    <row r="22" spans="1:8" ht="20.100000000000001" customHeight="1" x14ac:dyDescent="0.3">
      <c r="A22" s="77"/>
      <c r="B22" s="77"/>
      <c r="C22" s="11" t="s">
        <v>42</v>
      </c>
      <c r="D22" s="18" t="s">
        <v>43</v>
      </c>
      <c r="E22" s="10"/>
      <c r="F22" s="10">
        <v>300000</v>
      </c>
      <c r="G22" s="10"/>
      <c r="H22" s="5" t="s">
        <v>104</v>
      </c>
    </row>
    <row r="23" spans="1:8" ht="38.25" customHeight="1" x14ac:dyDescent="0.3">
      <c r="A23" s="77"/>
      <c r="B23" s="77"/>
      <c r="C23" s="11" t="s">
        <v>105</v>
      </c>
      <c r="D23" s="18" t="s">
        <v>106</v>
      </c>
      <c r="E23" s="10"/>
      <c r="F23" s="10">
        <v>19080000</v>
      </c>
      <c r="G23" s="10"/>
      <c r="H23" s="5" t="s">
        <v>123</v>
      </c>
    </row>
    <row r="24" spans="1:8" ht="20.100000000000001" customHeight="1" x14ac:dyDescent="0.3">
      <c r="A24" s="81"/>
      <c r="B24" s="81"/>
      <c r="C24" s="12" t="s">
        <v>97</v>
      </c>
      <c r="D24" s="18"/>
      <c r="E24" s="10"/>
      <c r="F24" s="7">
        <f>SUM(F18:F23)</f>
        <v>35724000</v>
      </c>
      <c r="G24" s="10"/>
      <c r="H24" s="5"/>
    </row>
    <row r="25" spans="1:8" ht="20.100000000000001" customHeight="1" x14ac:dyDescent="0.3">
      <c r="A25" s="82" t="s">
        <v>44</v>
      </c>
      <c r="B25" s="76" t="s">
        <v>45</v>
      </c>
      <c r="C25" s="11" t="s">
        <v>45</v>
      </c>
      <c r="D25" s="18" t="s">
        <v>46</v>
      </c>
      <c r="E25" s="10"/>
      <c r="F25" s="10">
        <v>3000000</v>
      </c>
      <c r="G25" s="10"/>
      <c r="H25" s="21" t="s">
        <v>107</v>
      </c>
    </row>
    <row r="26" spans="1:8" ht="20.100000000000001" customHeight="1" x14ac:dyDescent="0.3">
      <c r="A26" s="83"/>
      <c r="B26" s="77"/>
      <c r="C26" s="11" t="s">
        <v>47</v>
      </c>
      <c r="D26" s="18" t="s">
        <v>48</v>
      </c>
      <c r="E26" s="10"/>
      <c r="F26" s="10">
        <v>1800000</v>
      </c>
      <c r="G26" s="10"/>
      <c r="H26" s="21" t="s">
        <v>108</v>
      </c>
    </row>
    <row r="27" spans="1:8" ht="20.100000000000001" customHeight="1" x14ac:dyDescent="0.3">
      <c r="A27" s="83"/>
      <c r="B27" s="77"/>
      <c r="C27" s="11" t="s">
        <v>49</v>
      </c>
      <c r="D27" s="18" t="s">
        <v>50</v>
      </c>
      <c r="E27" s="10"/>
      <c r="F27" s="10">
        <v>1200000</v>
      </c>
      <c r="G27" s="10"/>
      <c r="H27" s="21" t="s">
        <v>109</v>
      </c>
    </row>
    <row r="28" spans="1:8" ht="20.100000000000001" customHeight="1" x14ac:dyDescent="0.3">
      <c r="A28" s="83"/>
      <c r="B28" s="81"/>
      <c r="C28" s="12" t="s">
        <v>97</v>
      </c>
      <c r="D28" s="18"/>
      <c r="E28" s="10"/>
      <c r="F28" s="7">
        <f>SUM(F25:F27)</f>
        <v>6000000</v>
      </c>
      <c r="G28" s="10"/>
      <c r="H28" s="5"/>
    </row>
    <row r="29" spans="1:8" ht="20.100000000000001" customHeight="1" x14ac:dyDescent="0.3">
      <c r="A29" s="76" t="s">
        <v>51</v>
      </c>
      <c r="B29" s="78" t="s">
        <v>35</v>
      </c>
      <c r="C29" s="11" t="s">
        <v>16</v>
      </c>
      <c r="D29" s="18" t="s">
        <v>17</v>
      </c>
      <c r="E29" s="10"/>
      <c r="F29" s="10">
        <v>14580000</v>
      </c>
      <c r="G29" s="10"/>
      <c r="H29" s="21" t="s">
        <v>110</v>
      </c>
    </row>
    <row r="30" spans="1:8" ht="36" customHeight="1" x14ac:dyDescent="0.3">
      <c r="A30" s="77"/>
      <c r="B30" s="78"/>
      <c r="C30" s="11" t="s">
        <v>52</v>
      </c>
      <c r="D30" s="18" t="s">
        <v>53</v>
      </c>
      <c r="E30" s="10"/>
      <c r="F30" s="10">
        <v>4908000</v>
      </c>
      <c r="G30" s="10"/>
      <c r="H30" s="5" t="s">
        <v>111</v>
      </c>
    </row>
    <row r="31" spans="1:8" ht="20.100000000000001" customHeight="1" x14ac:dyDescent="0.3">
      <c r="A31" s="77"/>
      <c r="B31" s="78"/>
      <c r="C31" s="11" t="s">
        <v>54</v>
      </c>
      <c r="D31" s="18" t="s">
        <v>55</v>
      </c>
      <c r="E31" s="10"/>
      <c r="F31" s="10">
        <v>480000</v>
      </c>
      <c r="G31" s="10"/>
      <c r="H31" s="5" t="s">
        <v>112</v>
      </c>
    </row>
    <row r="32" spans="1:8" ht="32.25" customHeight="1" x14ac:dyDescent="0.3">
      <c r="A32" s="77"/>
      <c r="B32" s="78"/>
      <c r="C32" s="11" t="s">
        <v>56</v>
      </c>
      <c r="D32" s="18" t="s">
        <v>57</v>
      </c>
      <c r="E32" s="10"/>
      <c r="F32" s="10">
        <v>1320000</v>
      </c>
      <c r="G32" s="10"/>
      <c r="H32" s="5" t="s">
        <v>124</v>
      </c>
    </row>
    <row r="33" spans="1:11" ht="20.100000000000001" customHeight="1" x14ac:dyDescent="0.3">
      <c r="A33" s="77"/>
      <c r="B33" s="78"/>
      <c r="C33" s="11" t="s">
        <v>58</v>
      </c>
      <c r="D33" s="18" t="s">
        <v>113</v>
      </c>
      <c r="E33" s="10"/>
      <c r="F33" s="10">
        <v>270000</v>
      </c>
      <c r="G33" s="10"/>
      <c r="H33" s="5" t="s">
        <v>114</v>
      </c>
    </row>
    <row r="34" spans="1:11" ht="20.100000000000001" customHeight="1" x14ac:dyDescent="0.3">
      <c r="A34" s="77"/>
      <c r="B34" s="78"/>
      <c r="C34" s="12" t="s">
        <v>97</v>
      </c>
      <c r="D34" s="18"/>
      <c r="E34" s="10"/>
      <c r="F34" s="7">
        <f>SUM(F29:F33)</f>
        <v>21558000</v>
      </c>
      <c r="G34" s="10"/>
      <c r="H34" s="5"/>
      <c r="K34" t="s">
        <v>82</v>
      </c>
    </row>
    <row r="35" spans="1:11" ht="20.100000000000001" customHeight="1" x14ac:dyDescent="0.3">
      <c r="A35" s="77"/>
      <c r="B35" s="110" t="s">
        <v>51</v>
      </c>
      <c r="C35" s="18" t="s">
        <v>59</v>
      </c>
      <c r="D35" s="18" t="s">
        <v>60</v>
      </c>
      <c r="E35" s="10"/>
      <c r="F35" s="10">
        <v>0</v>
      </c>
      <c r="G35" s="10"/>
      <c r="H35" s="5" t="s">
        <v>21</v>
      </c>
    </row>
    <row r="36" spans="1:11" ht="20.100000000000001" customHeight="1" x14ac:dyDescent="0.3">
      <c r="A36" s="77"/>
      <c r="B36" s="79"/>
      <c r="C36" s="18" t="s">
        <v>115</v>
      </c>
      <c r="D36" s="18" t="s">
        <v>116</v>
      </c>
      <c r="E36" s="10"/>
      <c r="F36" s="10">
        <v>1800000</v>
      </c>
      <c r="G36" s="10"/>
      <c r="H36" s="5" t="s">
        <v>125</v>
      </c>
    </row>
    <row r="37" spans="1:11" ht="20.100000000000001" customHeight="1" x14ac:dyDescent="0.3">
      <c r="A37" s="81"/>
      <c r="B37" s="105"/>
      <c r="C37" s="6" t="s">
        <v>97</v>
      </c>
      <c r="D37" s="18"/>
      <c r="E37" s="10"/>
      <c r="F37" s="7">
        <f>SUM(F35:F36)</f>
        <v>1800000</v>
      </c>
      <c r="G37" s="10"/>
      <c r="H37" s="5"/>
    </row>
    <row r="38" spans="1:11" ht="20.100000000000001" customHeight="1" x14ac:dyDescent="0.3">
      <c r="A38" s="80" t="s">
        <v>117</v>
      </c>
      <c r="B38" s="74" t="s">
        <v>61</v>
      </c>
      <c r="C38" s="18" t="s">
        <v>62</v>
      </c>
      <c r="D38" s="18" t="s">
        <v>118</v>
      </c>
      <c r="E38" s="10"/>
      <c r="F38" s="10">
        <v>18000000</v>
      </c>
      <c r="G38" s="10"/>
      <c r="H38" s="5" t="s">
        <v>126</v>
      </c>
    </row>
    <row r="39" spans="1:11" ht="20.100000000000001" customHeight="1" x14ac:dyDescent="0.3">
      <c r="A39" s="80"/>
      <c r="B39" s="80"/>
      <c r="C39" s="18" t="s">
        <v>63</v>
      </c>
      <c r="D39" s="18" t="s">
        <v>64</v>
      </c>
      <c r="E39" s="10"/>
      <c r="F39" s="10">
        <v>0</v>
      </c>
      <c r="G39" s="10"/>
      <c r="H39" s="5"/>
    </row>
    <row r="40" spans="1:11" ht="20.100000000000001" customHeight="1" x14ac:dyDescent="0.3">
      <c r="A40" s="75"/>
      <c r="B40" s="75"/>
      <c r="C40" s="6" t="s">
        <v>97</v>
      </c>
      <c r="D40" s="18"/>
      <c r="E40" s="10"/>
      <c r="F40" s="7">
        <f>SUM(F38:F39)</f>
        <v>18000000</v>
      </c>
      <c r="G40" s="10"/>
      <c r="H40" s="5"/>
    </row>
    <row r="41" spans="1:11" ht="20.100000000000001" customHeight="1" x14ac:dyDescent="0.3">
      <c r="A41" s="74" t="s">
        <v>65</v>
      </c>
      <c r="B41" s="74" t="s">
        <v>65</v>
      </c>
      <c r="C41" s="18" t="s">
        <v>65</v>
      </c>
      <c r="D41" s="18" t="s">
        <v>66</v>
      </c>
      <c r="E41" s="10"/>
      <c r="F41" s="10">
        <v>263330</v>
      </c>
      <c r="G41" s="10"/>
      <c r="H41" s="5" t="s">
        <v>21</v>
      </c>
    </row>
    <row r="42" spans="1:11" ht="20.100000000000001" customHeight="1" x14ac:dyDescent="0.3">
      <c r="A42" s="80"/>
      <c r="B42" s="80"/>
      <c r="C42" s="18" t="s">
        <v>67</v>
      </c>
      <c r="D42" s="18" t="s">
        <v>68</v>
      </c>
      <c r="E42" s="10"/>
      <c r="F42" s="10">
        <v>0</v>
      </c>
      <c r="G42" s="10"/>
      <c r="H42" s="5" t="s">
        <v>21</v>
      </c>
    </row>
    <row r="43" spans="1:11" ht="20.100000000000001" customHeight="1" x14ac:dyDescent="0.3">
      <c r="A43" s="75"/>
      <c r="B43" s="75"/>
      <c r="C43" s="6" t="s">
        <v>97</v>
      </c>
      <c r="D43" s="18"/>
      <c r="E43" s="10"/>
      <c r="F43" s="7">
        <f>SUM(F41:F42)</f>
        <v>263330</v>
      </c>
      <c r="G43" s="10"/>
      <c r="H43" s="5"/>
    </row>
    <row r="44" spans="1:11" ht="20.100000000000001" customHeight="1" x14ac:dyDescent="0.3">
      <c r="A44" s="13" t="s">
        <v>21</v>
      </c>
      <c r="B44" s="13" t="s">
        <v>21</v>
      </c>
      <c r="C44" s="13" t="s">
        <v>21</v>
      </c>
      <c r="D44" s="14" t="s">
        <v>69</v>
      </c>
      <c r="E44" s="15"/>
      <c r="F44" s="15">
        <f>F17+F24+F28+F34+F37+F40+F43</f>
        <v>215000000</v>
      </c>
      <c r="G44" s="15"/>
      <c r="H44" s="16" t="s">
        <v>21</v>
      </c>
    </row>
    <row r="52" spans="6:6" x14ac:dyDescent="0.3">
      <c r="F52" t="s">
        <v>71</v>
      </c>
    </row>
  </sheetData>
  <mergeCells count="21">
    <mergeCell ref="B13:B17"/>
    <mergeCell ref="A13:A24"/>
    <mergeCell ref="A25:A28"/>
    <mergeCell ref="B25:B28"/>
    <mergeCell ref="B19:B24"/>
    <mergeCell ref="A8:A9"/>
    <mergeCell ref="A5:A6"/>
    <mergeCell ref="B5:B6"/>
    <mergeCell ref="A1:H1"/>
    <mergeCell ref="A3:D3"/>
    <mergeCell ref="E3:E4"/>
    <mergeCell ref="F3:F4"/>
    <mergeCell ref="G3:G4"/>
    <mergeCell ref="H3:H4"/>
    <mergeCell ref="A41:A43"/>
    <mergeCell ref="A38:A40"/>
    <mergeCell ref="B38:B40"/>
    <mergeCell ref="B41:B43"/>
    <mergeCell ref="A29:A37"/>
    <mergeCell ref="B29:B34"/>
    <mergeCell ref="B35:B37"/>
  </mergeCells>
  <phoneticPr fontId="1" type="noConversion"/>
  <pageMargins left="0.70866141732283472" right="0.70866141732283472" top="0.74803149606299213" bottom="0.55118110236220474" header="0.31496062992125984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2018</vt:lpstr>
      <vt:lpstr>2019</vt:lpstr>
      <vt:lpstr>2017</vt:lpstr>
      <vt:lpstr>2016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우리사랑</cp:lastModifiedBy>
  <cp:lastPrinted>2019-12-04T06:14:02Z</cp:lastPrinted>
  <dcterms:created xsi:type="dcterms:W3CDTF">2013-01-02T08:07:35Z</dcterms:created>
  <dcterms:modified xsi:type="dcterms:W3CDTF">2019-12-31T01:37:37Z</dcterms:modified>
</cp:coreProperties>
</file>